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\Documents\BBB\B_and_B\Burnside BB Web\meon\forms\"/>
    </mc:Choice>
  </mc:AlternateContent>
  <bookViews>
    <workbookView xWindow="0" yWindow="0" windowWidth="28800" windowHeight="15570" tabRatio="682"/>
  </bookViews>
  <sheets>
    <sheet name="Members &amp; Guests Acceptances" sheetId="6" r:id="rId1"/>
    <sheet name="Appologies &amp; Guests" sheetId="5" r:id="rId2"/>
    <sheet name="Function Cost Sheet" sheetId="7" r:id="rId3"/>
    <sheet name="Wine Used" sheetId="9" r:id="rId4"/>
    <sheet name="Table Allocations" sheetId="8" r:id="rId5"/>
  </sheets>
  <calcPr calcId="152511"/>
</workbook>
</file>

<file path=xl/calcChain.xml><?xml version="1.0" encoding="utf-8"?>
<calcChain xmlns="http://schemas.openxmlformats.org/spreadsheetml/2006/main">
  <c r="H33" i="6" l="1"/>
  <c r="H17" i="6" l="1"/>
  <c r="H4" i="6" l="1"/>
  <c r="H16" i="6"/>
  <c r="H12" i="6"/>
  <c r="H15" i="6"/>
  <c r="H30" i="6"/>
  <c r="H18" i="6" l="1"/>
  <c r="H14" i="6" l="1"/>
  <c r="H24" i="6" l="1"/>
  <c r="H31" i="6" l="1"/>
  <c r="H27" i="6"/>
  <c r="H26" i="6"/>
  <c r="H22" i="6"/>
  <c r="H43" i="7"/>
  <c r="B19" i="7" s="1"/>
  <c r="B17" i="7"/>
  <c r="F17" i="7"/>
  <c r="B27" i="7" s="1"/>
  <c r="E27" i="7" s="1"/>
  <c r="H9" i="6"/>
  <c r="H23" i="6"/>
  <c r="H5" i="6"/>
  <c r="H13" i="6"/>
  <c r="H35" i="6"/>
  <c r="H36" i="6"/>
  <c r="H10" i="6"/>
  <c r="H34" i="6"/>
  <c r="H32" i="6"/>
  <c r="H29" i="6"/>
  <c r="H28" i="6"/>
  <c r="H25" i="6"/>
  <c r="H21" i="6"/>
  <c r="H20" i="6"/>
  <c r="H19" i="6"/>
  <c r="H11" i="6"/>
  <c r="H8" i="6"/>
  <c r="H7" i="6"/>
  <c r="H6" i="6"/>
  <c r="E37" i="6"/>
  <c r="F37" i="6"/>
  <c r="F10" i="7"/>
  <c r="B14" i="7"/>
  <c r="B31" i="7" s="1"/>
  <c r="F12" i="7"/>
  <c r="E45" i="6"/>
  <c r="E18" i="5"/>
  <c r="I37" i="6"/>
  <c r="E26" i="5"/>
  <c r="E36" i="5"/>
  <c r="F19" i="7"/>
  <c r="B25" i="7"/>
  <c r="E38" i="6" l="1"/>
  <c r="E46" i="6" s="1"/>
  <c r="H37" i="6"/>
  <c r="H46" i="6" s="1"/>
  <c r="B29" i="7"/>
</calcChain>
</file>

<file path=xl/sharedStrings.xml><?xml version="1.0" encoding="utf-8"?>
<sst xmlns="http://schemas.openxmlformats.org/spreadsheetml/2006/main" count="209" uniqueCount="172">
  <si>
    <t>MEMBER</t>
  </si>
  <si>
    <t>Janet</t>
  </si>
  <si>
    <t>SEPPELT</t>
  </si>
  <si>
    <t>Jacqui</t>
  </si>
  <si>
    <t>Number</t>
  </si>
  <si>
    <t xml:space="preserve">BRINKWORTH </t>
  </si>
  <si>
    <t>Amount</t>
  </si>
  <si>
    <t>Due</t>
  </si>
  <si>
    <t>BETTERMAN</t>
  </si>
  <si>
    <t>John</t>
  </si>
  <si>
    <t xml:space="preserve"> </t>
  </si>
  <si>
    <t>Bob</t>
  </si>
  <si>
    <t>Helen</t>
  </si>
  <si>
    <t>BOWES</t>
  </si>
  <si>
    <t>FULLGRABE</t>
  </si>
  <si>
    <t>Darrol</t>
  </si>
  <si>
    <t>Maria</t>
  </si>
  <si>
    <t>Lee</t>
  </si>
  <si>
    <t>MILLER</t>
  </si>
  <si>
    <t>Sue</t>
  </si>
  <si>
    <t>MUECKE</t>
  </si>
  <si>
    <t>Tom</t>
  </si>
  <si>
    <t>Shirley</t>
  </si>
  <si>
    <t>Ken</t>
  </si>
  <si>
    <t>RIDLEY</t>
  </si>
  <si>
    <t>Tony</t>
  </si>
  <si>
    <t>Leone</t>
  </si>
  <si>
    <t>SCHOLEFIELD</t>
  </si>
  <si>
    <t>Bill</t>
  </si>
  <si>
    <t>SWIFT</t>
  </si>
  <si>
    <t>THOMAS</t>
  </si>
  <si>
    <t>Lyndall</t>
  </si>
  <si>
    <t>Vin</t>
  </si>
  <si>
    <t>Lorraine</t>
  </si>
  <si>
    <t>Peter</t>
  </si>
  <si>
    <t>YOUNG</t>
  </si>
  <si>
    <t>Rene</t>
  </si>
  <si>
    <t>Partner</t>
  </si>
  <si>
    <t>NOTES</t>
  </si>
  <si>
    <t>GUESTS</t>
  </si>
  <si>
    <t>APOLOGIES</t>
  </si>
  <si>
    <t>COMMITTEE APROVED APOLOGIES</t>
  </si>
  <si>
    <t>MEMBERS &amp; GUESTS</t>
  </si>
  <si>
    <t>Members Name &amp; Details</t>
  </si>
  <si>
    <t>BURNSIDE  BEEFSTEAK  &amp;  BURGUNDY  DINNER</t>
  </si>
  <si>
    <t>Insert Dinner Cost for Members &amp; Guests  --&gt;</t>
  </si>
  <si>
    <t>Amount Due will Calculate as you change Numbers</t>
  </si>
  <si>
    <t>MITTIGA</t>
  </si>
  <si>
    <t>Robyn</t>
  </si>
  <si>
    <t>PAID</t>
  </si>
  <si>
    <t>Members</t>
  </si>
  <si>
    <t>Guests</t>
  </si>
  <si>
    <t>TOTAL</t>
  </si>
  <si>
    <t>TOTAL ATTENDING</t>
  </si>
  <si>
    <t>BURNSIDE B&amp;B FUNCTION COST SUMMARY</t>
  </si>
  <si>
    <t>Function:</t>
  </si>
  <si>
    <t>Venue:</t>
  </si>
  <si>
    <t>Organisers:</t>
  </si>
  <si>
    <t>INCOME:</t>
  </si>
  <si>
    <t>No. Members:</t>
  </si>
  <si>
    <t>Cost p/head:</t>
  </si>
  <si>
    <t>Income:</t>
  </si>
  <si>
    <t>No. Guests:</t>
  </si>
  <si>
    <t>TOTAL INCOME:</t>
  </si>
  <si>
    <t>COSTS:</t>
  </si>
  <si>
    <t>Restaurant:</t>
  </si>
  <si>
    <t>Food:</t>
  </si>
  <si>
    <t>Corkage:</t>
  </si>
  <si>
    <t>Cellar Wine:</t>
  </si>
  <si>
    <t>TOTAL:</t>
  </si>
  <si>
    <t>Purchased Wine:</t>
  </si>
  <si>
    <t>Other:</t>
  </si>
  <si>
    <t>TOTAL COSTS:</t>
  </si>
  <si>
    <t>Cash Flow:</t>
  </si>
  <si>
    <t>(i.e. Effect on Bank A/c)</t>
  </si>
  <si>
    <t>Total Cash Expenses:</t>
  </si>
  <si>
    <t>TABLE ALLOCATIONS - MEMBERS &amp; GUESTS</t>
  </si>
  <si>
    <t>TABLE #1</t>
  </si>
  <si>
    <t>TABLE #3</t>
  </si>
  <si>
    <t>TABLE #2</t>
  </si>
  <si>
    <t>TABLE #4</t>
  </si>
  <si>
    <t>TABLE #5</t>
  </si>
  <si>
    <t>TABLE #6</t>
  </si>
  <si>
    <t>TABLE#7</t>
  </si>
  <si>
    <t>TABLE #8</t>
  </si>
  <si>
    <t>TABLE #9</t>
  </si>
  <si>
    <t>TABLE #10</t>
  </si>
  <si>
    <t>TABLE #11</t>
  </si>
  <si>
    <t>TABLE #12</t>
  </si>
  <si>
    <t>TABLE #13</t>
  </si>
  <si>
    <t>TABLE #14</t>
  </si>
  <si>
    <t>No.SETTINGS</t>
  </si>
  <si>
    <t>General</t>
  </si>
  <si>
    <t>Allocated</t>
  </si>
  <si>
    <t>Spares</t>
  </si>
  <si>
    <t>Total</t>
  </si>
  <si>
    <t>TOTALS</t>
  </si>
  <si>
    <t>Total Attendees:</t>
  </si>
  <si>
    <r>
      <t>ACTUAL PROFIT/</t>
    </r>
    <r>
      <rPr>
        <b/>
        <sz val="10"/>
        <color indexed="10"/>
        <rFont val="Arial"/>
        <family val="2"/>
      </rPr>
      <t>(DEFICIT):</t>
    </r>
  </si>
  <si>
    <t>Pat</t>
  </si>
  <si>
    <t>Polly</t>
  </si>
  <si>
    <t>Diane</t>
  </si>
  <si>
    <t>Winemaker</t>
  </si>
  <si>
    <t>Year</t>
  </si>
  <si>
    <t>Region</t>
  </si>
  <si>
    <t>Variety</t>
  </si>
  <si>
    <t>Name / Extra notes</t>
  </si>
  <si>
    <t>No</t>
  </si>
  <si>
    <t>Price</t>
  </si>
  <si>
    <t>Total Value</t>
  </si>
  <si>
    <t>Wine</t>
  </si>
  <si>
    <t>Wine taken from the club cellar</t>
  </si>
  <si>
    <t>&lt;&lt;DATE&gt;&gt;</t>
  </si>
  <si>
    <t>TOTAL GUESTS</t>
  </si>
  <si>
    <t>GUESTS         Names</t>
  </si>
  <si>
    <t>BATURIN</t>
  </si>
  <si>
    <t>HANI</t>
  </si>
  <si>
    <t>Judy</t>
  </si>
  <si>
    <t>WILD</t>
  </si>
  <si>
    <t>Jenny</t>
  </si>
  <si>
    <t>MURTON</t>
  </si>
  <si>
    <t>CRUICKSHANK</t>
  </si>
  <si>
    <t>Denise</t>
  </si>
  <si>
    <t>standing apology</t>
  </si>
  <si>
    <t>Locn</t>
  </si>
  <si>
    <t>TWS</t>
  </si>
  <si>
    <t>Stars</t>
  </si>
  <si>
    <t>Points</t>
  </si>
  <si>
    <t>To Drink</t>
  </si>
  <si>
    <t>Actual Cost p/head:</t>
  </si>
  <si>
    <t>&lt;&lt;date&gt;&gt;</t>
  </si>
  <si>
    <t>&lt;&lt;venue&gt;&gt;</t>
  </si>
  <si>
    <t>Taras</t>
  </si>
  <si>
    <t>Olga</t>
  </si>
  <si>
    <t>Stephen</t>
  </si>
  <si>
    <t>Tim</t>
  </si>
  <si>
    <t>Dianne</t>
  </si>
  <si>
    <t>Raylene</t>
  </si>
  <si>
    <t>Wayne</t>
  </si>
  <si>
    <t>MULAR</t>
  </si>
  <si>
    <t>ROBINSON</t>
  </si>
  <si>
    <t>RYAN</t>
  </si>
  <si>
    <t>SUTTON</t>
  </si>
  <si>
    <t>PALMER</t>
  </si>
  <si>
    <t>Carolyn</t>
  </si>
  <si>
    <t>Garth</t>
  </si>
  <si>
    <t>KEISMAN</t>
  </si>
  <si>
    <t>Jeremy</t>
  </si>
  <si>
    <t>Maritza</t>
  </si>
  <si>
    <t>Charles</t>
  </si>
  <si>
    <t>Margaret</t>
  </si>
  <si>
    <t>McPhee</t>
  </si>
  <si>
    <t>Allan Fielder</t>
  </si>
  <si>
    <t>ALLISON</t>
  </si>
  <si>
    <t>Ingrid</t>
  </si>
  <si>
    <t>GILBERT</t>
  </si>
  <si>
    <t>Saul</t>
  </si>
  <si>
    <t>LOXTON</t>
  </si>
  <si>
    <t>Hayden</t>
  </si>
  <si>
    <t>LUMSDEN</t>
  </si>
  <si>
    <t>Simon</t>
  </si>
  <si>
    <t>SMITH</t>
  </si>
  <si>
    <t>Anita</t>
  </si>
  <si>
    <t>Richard</t>
  </si>
  <si>
    <t>Hulya</t>
  </si>
  <si>
    <t>Mariko</t>
  </si>
  <si>
    <t>Dion</t>
  </si>
  <si>
    <t>Ian Munro</t>
  </si>
  <si>
    <t>MAKIN</t>
  </si>
  <si>
    <t>Kent</t>
  </si>
  <si>
    <t>Cecilia</t>
  </si>
  <si>
    <t>CURTIS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</si>
</sst>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_ ;[Red]\-0\ "/>
    <numFmt numFmtId="165" formatCode="[$-C09]d\ mmmm\ yyyy;@"/>
    <numFmt numFmtId="166" formatCode="&quot;$&quot;#,##0.00"/>
    <numFmt numFmtId="167" formatCode="&quot;$&quot;#,##0.00_);\(&quot;$&quot;#,##0.00\)"/>
    <numFmt numFmtId="168" formatCode="[$$-C09]#,##0.00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61"/>
      <name val="Arial"/>
      <family val="2"/>
    </font>
    <font>
      <sz val="8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b/>
      <sz val="10"/>
      <color indexed="53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61"/>
      </top>
      <bottom style="medium">
        <color indexed="1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164" fontId="4" fillId="0" borderId="1" xfId="0" applyNumberFormat="1" applyFont="1" applyBorder="1" applyAlignment="1">
      <alignment horizontal="center"/>
    </xf>
    <xf numFmtId="6" fontId="4" fillId="0" borderId="2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6" fontId="4" fillId="2" borderId="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4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3" borderId="1" xfId="0" applyFill="1" applyBorder="1"/>
    <xf numFmtId="0" fontId="2" fillId="0" borderId="7" xfId="0" applyFont="1" applyBorder="1"/>
    <xf numFmtId="0" fontId="0" fillId="0" borderId="7" xfId="0" applyBorder="1"/>
    <xf numFmtId="0" fontId="2" fillId="3" borderId="2" xfId="0" applyFont="1" applyFill="1" applyBorder="1"/>
    <xf numFmtId="0" fontId="2" fillId="0" borderId="8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5" fillId="3" borderId="2" xfId="0" applyFont="1" applyFill="1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9" fillId="0" borderId="4" xfId="0" applyFont="1" applyFill="1" applyBorder="1"/>
    <xf numFmtId="0" fontId="10" fillId="0" borderId="4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2" fillId="4" borderId="1" xfId="0" applyFont="1" applyFill="1" applyBorder="1"/>
    <xf numFmtId="164" fontId="4" fillId="4" borderId="4" xfId="0" applyNumberFormat="1" applyFont="1" applyFill="1" applyBorder="1" applyAlignment="1">
      <alignment horizontal="center"/>
    </xf>
    <xf numFmtId="0" fontId="0" fillId="4" borderId="1" xfId="0" applyFill="1" applyBorder="1"/>
    <xf numFmtId="6" fontId="4" fillId="4" borderId="2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1" xfId="0" applyBorder="1" applyAlignment="1" applyProtection="1"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14" fillId="0" borderId="4" xfId="0" applyFont="1" applyFill="1" applyBorder="1"/>
    <xf numFmtId="0" fontId="8" fillId="0" borderId="12" xfId="0" applyFont="1" applyBorder="1" applyAlignment="1" applyProtection="1">
      <alignment horizontal="centerContinuous"/>
      <protection locked="0"/>
    </xf>
    <xf numFmtId="49" fontId="10" fillId="0" borderId="13" xfId="0" applyNumberFormat="1" applyFont="1" applyFill="1" applyBorder="1" applyAlignment="1">
      <alignment horizontal="right"/>
    </xf>
    <xf numFmtId="0" fontId="15" fillId="0" borderId="7" xfId="0" applyFont="1" applyBorder="1" applyAlignment="1">
      <alignment horizontal="right" indent="1"/>
    </xf>
    <xf numFmtId="0" fontId="2" fillId="0" borderId="5" xfId="0" applyFont="1" applyBorder="1" applyAlignment="1">
      <alignment horizontal="centerContinuous"/>
    </xf>
    <xf numFmtId="6" fontId="17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/>
    <xf numFmtId="17" fontId="14" fillId="0" borderId="8" xfId="0" applyNumberFormat="1" applyFont="1" applyFill="1" applyBorder="1" applyAlignment="1" applyProtection="1">
      <alignment horizontal="centerContinuous"/>
      <protection locked="0"/>
    </xf>
    <xf numFmtId="0" fontId="18" fillId="0" borderId="1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0" fillId="3" borderId="4" xfId="0" applyFill="1" applyBorder="1"/>
    <xf numFmtId="0" fontId="12" fillId="0" borderId="1" xfId="0" applyFont="1" applyBorder="1" applyProtection="1">
      <protection locked="0"/>
    </xf>
    <xf numFmtId="0" fontId="12" fillId="0" borderId="0" xfId="0" applyFont="1"/>
    <xf numFmtId="165" fontId="22" fillId="0" borderId="9" xfId="0" applyNumberFormat="1" applyFont="1" applyBorder="1" applyAlignment="1" applyProtection="1">
      <alignment horizontal="centerContinuous"/>
      <protection locked="0"/>
    </xf>
    <xf numFmtId="0" fontId="12" fillId="0" borderId="4" xfId="0" applyFont="1" applyBorder="1" applyProtection="1">
      <protection locked="0"/>
    </xf>
    <xf numFmtId="0" fontId="8" fillId="0" borderId="2" xfId="0" applyFont="1" applyBorder="1" applyAlignment="1">
      <alignment horizontal="center"/>
    </xf>
    <xf numFmtId="6" fontId="12" fillId="3" borderId="16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164" fontId="24" fillId="0" borderId="1" xfId="0" applyNumberFormat="1" applyFont="1" applyBorder="1" applyAlignment="1" applyProtection="1">
      <alignment horizontal="center"/>
      <protection locked="0"/>
    </xf>
    <xf numFmtId="6" fontId="25" fillId="4" borderId="2" xfId="0" applyNumberFormat="1" applyFont="1" applyFill="1" applyBorder="1" applyAlignment="1">
      <alignment horizontal="center"/>
    </xf>
    <xf numFmtId="6" fontId="4" fillId="0" borderId="15" xfId="0" applyNumberFormat="1" applyFont="1" applyBorder="1" applyAlignment="1">
      <alignment horizontal="center"/>
    </xf>
    <xf numFmtId="164" fontId="24" fillId="0" borderId="4" xfId="0" applyNumberFormat="1" applyFont="1" applyBorder="1" applyAlignment="1" applyProtection="1">
      <alignment horizontal="center"/>
      <protection locked="0"/>
    </xf>
    <xf numFmtId="164" fontId="24" fillId="0" borderId="15" xfId="0" applyNumberFormat="1" applyFont="1" applyBorder="1" applyAlignment="1" applyProtection="1">
      <alignment horizontal="center"/>
      <protection locked="0"/>
    </xf>
    <xf numFmtId="0" fontId="13" fillId="0" borderId="4" xfId="0" applyFont="1" applyBorder="1" applyProtection="1">
      <protection locked="0"/>
    </xf>
    <xf numFmtId="164" fontId="4" fillId="3" borderId="15" xfId="0" applyNumberFormat="1" applyFont="1" applyFill="1" applyBorder="1" applyAlignment="1">
      <alignment horizontal="center"/>
    </xf>
    <xf numFmtId="0" fontId="25" fillId="4" borderId="8" xfId="0" applyFont="1" applyFill="1" applyBorder="1" applyAlignment="1">
      <alignment horizontal="right"/>
    </xf>
    <xf numFmtId="164" fontId="4" fillId="4" borderId="15" xfId="0" applyNumberFormat="1" applyFont="1" applyFill="1" applyBorder="1" applyAlignment="1">
      <alignment horizontal="center"/>
    </xf>
    <xf numFmtId="164" fontId="25" fillId="4" borderId="17" xfId="0" applyNumberFormat="1" applyFont="1" applyFill="1" applyBorder="1" applyAlignment="1">
      <alignment horizontal="center"/>
    </xf>
    <xf numFmtId="0" fontId="26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4" fontId="0" fillId="0" borderId="0" xfId="0" applyNumberFormat="1"/>
    <xf numFmtId="44" fontId="2" fillId="0" borderId="0" xfId="0" applyNumberFormat="1" applyFont="1"/>
    <xf numFmtId="0" fontId="1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44" fontId="28" fillId="0" borderId="0" xfId="0" applyNumberFormat="1" applyFont="1"/>
    <xf numFmtId="0" fontId="28" fillId="0" borderId="0" xfId="0" applyFont="1"/>
    <xf numFmtId="44" fontId="27" fillId="0" borderId="0" xfId="0" applyNumberFormat="1" applyFont="1"/>
    <xf numFmtId="44" fontId="0" fillId="0" borderId="0" xfId="0" applyNumberFormat="1" applyAlignment="1">
      <alignment horizontal="center"/>
    </xf>
    <xf numFmtId="44" fontId="12" fillId="0" borderId="0" xfId="0" applyNumberFormat="1" applyFont="1"/>
    <xf numFmtId="0" fontId="29" fillId="0" borderId="0" xfId="0" applyFont="1"/>
    <xf numFmtId="44" fontId="29" fillId="0" borderId="0" xfId="0" applyNumberFormat="1" applyFont="1"/>
    <xf numFmtId="0" fontId="30" fillId="0" borderId="0" xfId="0" applyFont="1"/>
    <xf numFmtId="0" fontId="2" fillId="0" borderId="18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/>
    <xf numFmtId="0" fontId="32" fillId="0" borderId="0" xfId="0" applyFont="1"/>
    <xf numFmtId="0" fontId="2" fillId="0" borderId="0" xfId="0" applyFont="1" applyAlignment="1">
      <alignment horizontal="left"/>
    </xf>
    <xf numFmtId="0" fontId="12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27" fillId="0" borderId="22" xfId="0" applyFont="1" applyBorder="1"/>
    <xf numFmtId="0" fontId="32" fillId="0" borderId="23" xfId="0" applyFont="1" applyBorder="1"/>
    <xf numFmtId="0" fontId="27" fillId="0" borderId="23" xfId="0" applyFont="1" applyBorder="1"/>
    <xf numFmtId="0" fontId="0" fillId="0" borderId="23" xfId="0" applyBorder="1"/>
    <xf numFmtId="0" fontId="0" fillId="0" borderId="24" xfId="0" applyBorder="1"/>
    <xf numFmtId="0" fontId="32" fillId="0" borderId="22" xfId="0" applyFont="1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2" fillId="0" borderId="0" xfId="0" applyFont="1" applyAlignment="1">
      <alignment horizontal="center"/>
    </xf>
    <xf numFmtId="0" fontId="27" fillId="0" borderId="18" xfId="0" applyFont="1" applyBorder="1"/>
    <xf numFmtId="0" fontId="32" fillId="0" borderId="18" xfId="0" applyFont="1" applyBorder="1"/>
    <xf numFmtId="0" fontId="29" fillId="0" borderId="18" xfId="0" applyFont="1" applyBorder="1"/>
    <xf numFmtId="0" fontId="2" fillId="0" borderId="18" xfId="0" applyFont="1" applyBorder="1"/>
    <xf numFmtId="0" fontId="12" fillId="0" borderId="2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7" fillId="0" borderId="19" xfId="0" applyFont="1" applyBorder="1"/>
    <xf numFmtId="0" fontId="27" fillId="0" borderId="20" xfId="0" applyFont="1" applyBorder="1"/>
    <xf numFmtId="0" fontId="27" fillId="0" borderId="21" xfId="0" applyFont="1" applyBorder="1"/>
    <xf numFmtId="0" fontId="32" fillId="0" borderId="24" xfId="0" applyFont="1" applyBorder="1"/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29" xfId="0" applyFont="1" applyBorder="1"/>
    <xf numFmtId="0" fontId="29" fillId="0" borderId="30" xfId="0" applyFont="1" applyBorder="1"/>
    <xf numFmtId="0" fontId="29" fillId="0" borderId="31" xfId="0" applyFont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/>
    <xf numFmtId="8" fontId="21" fillId="0" borderId="0" xfId="0" applyNumberFormat="1" applyFont="1"/>
    <xf numFmtId="0" fontId="27" fillId="0" borderId="26" xfId="0" applyFont="1" applyBorder="1"/>
    <xf numFmtId="164" fontId="2" fillId="0" borderId="1" xfId="0" applyNumberFormat="1" applyFont="1" applyBorder="1" applyAlignment="1" applyProtection="1">
      <alignment horizontal="center"/>
      <protection locked="0"/>
    </xf>
    <xf numFmtId="6" fontId="2" fillId="0" borderId="2" xfId="0" applyNumberFormat="1" applyFont="1" applyBorder="1" applyAlignment="1">
      <alignment horizontal="center"/>
    </xf>
    <xf numFmtId="0" fontId="33" fillId="0" borderId="0" xfId="0" applyFont="1"/>
    <xf numFmtId="0" fontId="31" fillId="0" borderId="0" xfId="0" applyFont="1"/>
    <xf numFmtId="166" fontId="0" fillId="0" borderId="0" xfId="0" applyNumberFormat="1"/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justify"/>
    </xf>
    <xf numFmtId="167" fontId="31" fillId="0" borderId="0" xfId="0" applyNumberFormat="1" applyFont="1" applyAlignment="1">
      <alignment horizontal="right"/>
    </xf>
    <xf numFmtId="0" fontId="34" fillId="0" borderId="0" xfId="0" applyFont="1"/>
    <xf numFmtId="0" fontId="35" fillId="0" borderId="0" xfId="0" applyFont="1"/>
    <xf numFmtId="0" fontId="2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16" fontId="31" fillId="0" borderId="1" xfId="0" applyNumberFormat="1" applyFont="1" applyBorder="1" applyAlignment="1" applyProtection="1">
      <protection locked="0"/>
    </xf>
    <xf numFmtId="0" fontId="31" fillId="3" borderId="1" xfId="0" applyFont="1" applyFill="1" applyBorder="1"/>
    <xf numFmtId="0" fontId="2" fillId="0" borderId="1" xfId="0" applyFont="1" applyFill="1" applyBorder="1" applyProtection="1"/>
    <xf numFmtId="0" fontId="31" fillId="0" borderId="1" xfId="0" applyFont="1" applyBorder="1" applyAlignment="1" applyProtection="1">
      <protection locked="0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/>
    <xf numFmtId="168" fontId="0" fillId="0" borderId="0" xfId="0" applyNumberFormat="1"/>
    <xf numFmtId="166" fontId="31" fillId="0" borderId="0" xfId="0" applyNumberFormat="1" applyFont="1"/>
    <xf numFmtId="167" fontId="2" fillId="0" borderId="0" xfId="0" applyNumberFormat="1" applyFont="1" applyAlignment="1">
      <alignment horizontal="right" wrapText="1"/>
    </xf>
    <xf numFmtId="14" fontId="31" fillId="0" borderId="1" xfId="0" applyNumberFormat="1" applyFont="1" applyBorder="1" applyAlignment="1" applyProtection="1">
      <protection locked="0"/>
    </xf>
    <xf numFmtId="6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/>
    <xf numFmtId="0" fontId="31" fillId="0" borderId="1" xfId="0" applyFont="1" applyBorder="1"/>
    <xf numFmtId="0" fontId="31" fillId="0" borderId="1" xfId="0" applyFont="1" applyBorder="1" applyAlignment="1"/>
    <xf numFmtId="164" fontId="2" fillId="0" borderId="4" xfId="0" applyNumberFormat="1" applyFont="1" applyBorder="1" applyAlignment="1">
      <alignment horizontal="center"/>
    </xf>
    <xf numFmtId="0" fontId="31" fillId="0" borderId="5" xfId="0" applyFont="1" applyBorder="1"/>
    <xf numFmtId="164" fontId="2" fillId="2" borderId="3" xfId="0" applyNumberFormat="1" applyFont="1" applyFill="1" applyBorder="1" applyAlignment="1">
      <alignment horizontal="center"/>
    </xf>
    <xf numFmtId="0" fontId="2" fillId="0" borderId="1" xfId="0" applyFont="1" applyBorder="1" applyProtection="1">
      <protection locked="0"/>
    </xf>
    <xf numFmtId="6" fontId="2" fillId="0" borderId="1" xfId="0" applyNumberFormat="1" applyFont="1" applyBorder="1" applyAlignment="1">
      <alignment horizontal="center"/>
    </xf>
    <xf numFmtId="6" fontId="4" fillId="0" borderId="1" xfId="0" applyNumberFormat="1" applyFont="1" applyBorder="1" applyAlignment="1">
      <alignment horizontal="center"/>
    </xf>
    <xf numFmtId="6" fontId="4" fillId="0" borderId="1" xfId="0" applyNumberFormat="1" applyFont="1" applyFill="1" applyBorder="1" applyAlignment="1">
      <alignment horizontal="center"/>
    </xf>
    <xf numFmtId="6" fontId="4" fillId="0" borderId="4" xfId="0" applyNumberFormat="1" applyFont="1" applyFill="1" applyBorder="1" applyAlignment="1">
      <alignment horizontal="center"/>
    </xf>
    <xf numFmtId="6" fontId="4" fillId="0" borderId="13" xfId="0" applyNumberFormat="1" applyFont="1" applyBorder="1" applyAlignment="1">
      <alignment horizontal="center"/>
    </xf>
    <xf numFmtId="0" fontId="0" fillId="3" borderId="15" xfId="0" applyFill="1" applyBorder="1"/>
    <xf numFmtId="164" fontId="4" fillId="0" borderId="15" xfId="0" applyNumberFormat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6" fontId="2" fillId="0" borderId="4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31" fillId="3" borderId="4" xfId="0" applyFont="1" applyFill="1" applyBorder="1"/>
    <xf numFmtId="0" fontId="25" fillId="4" borderId="2" xfId="0" applyFont="1" applyFill="1" applyBorder="1"/>
    <xf numFmtId="16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6" fontId="2" fillId="2" borderId="18" xfId="0" applyNumberFormat="1" applyFont="1" applyFill="1" applyBorder="1" applyAlignment="1">
      <alignment horizontal="center"/>
    </xf>
    <xf numFmtId="42" fontId="2" fillId="2" borderId="18" xfId="0" applyNumberFormat="1" applyFont="1" applyFill="1" applyBorder="1" applyAlignment="1">
      <alignment horizontal="center"/>
    </xf>
    <xf numFmtId="0" fontId="2" fillId="0" borderId="4" xfId="0" applyFont="1" applyBorder="1" applyProtection="1"/>
    <xf numFmtId="0" fontId="31" fillId="0" borderId="4" xfId="0" applyFont="1" applyBorder="1"/>
    <xf numFmtId="0" fontId="31" fillId="0" borderId="4" xfId="0" applyFont="1" applyBorder="1" applyAlignment="1"/>
    <xf numFmtId="0" fontId="13" fillId="0" borderId="1" xfId="0" applyFont="1" applyBorder="1"/>
    <xf numFmtId="0" fontId="13" fillId="0" borderId="1" xfId="0" applyFont="1" applyBorder="1" applyAlignment="1"/>
    <xf numFmtId="164" fontId="2" fillId="0" borderId="34" xfId="0" applyNumberFormat="1" applyFont="1" applyBorder="1" applyAlignment="1">
      <alignment horizontal="center"/>
    </xf>
    <xf numFmtId="8" fontId="0" fillId="0" borderId="0" xfId="0" applyNumberFormat="1"/>
    <xf numFmtId="8" fontId="2" fillId="0" borderId="0" xfId="0" applyNumberFormat="1" applyFont="1"/>
    <xf numFmtId="0" fontId="36" fillId="0" borderId="1" xfId="0" applyFont="1" applyFill="1" applyBorder="1" applyProtection="1"/>
    <xf numFmtId="0" fontId="36" fillId="0" borderId="1" xfId="0" applyFont="1" applyBorder="1" applyProtection="1"/>
    <xf numFmtId="168" fontId="31" fillId="0" borderId="0" xfId="0" applyNumberFormat="1" applyFont="1"/>
    <xf numFmtId="166" fontId="2" fillId="0" borderId="0" xfId="0" applyNumberFormat="1" applyFont="1"/>
    <xf numFmtId="0" fontId="12" fillId="5" borderId="1" xfId="0" applyFont="1" applyFill="1" applyBorder="1" applyAlignment="1">
      <alignment horizontal="right"/>
    </xf>
    <xf numFmtId="0" fontId="37" fillId="0" borderId="1" xfId="0" applyFont="1" applyBorder="1" applyProtection="1"/>
    <xf numFmtId="165" fontId="8" fillId="0" borderId="0" xfId="0" applyNumberFormat="1" applyFont="1" applyBorder="1" applyAlignment="1" applyProtection="1">
      <alignment horizontal="left"/>
      <protection locked="0"/>
    </xf>
    <xf numFmtId="0" fontId="3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7"/>
  <sheetViews>
    <sheetView tabSelected="1" workbookViewId="0"/>
  </sheetViews>
  <sheetFormatPr defaultRowHeight="12.75" x14ac:dyDescent="0.2"/>
  <cols>
    <col min="1" max="1" width="16.7109375" customWidth="1"/>
    <col min="2" max="3" width="12.7109375" customWidth="1"/>
    <col min="4" max="4" width="38.85546875" customWidth="1"/>
    <col min="7" max="7" width="0.28515625" customWidth="1"/>
    <col min="8" max="8" width="10.7109375" customWidth="1"/>
    <col min="9" max="9" width="9.42578125" customWidth="1"/>
    <col min="10" max="10" width="4.7109375" hidden="1" customWidth="1"/>
    <col min="11" max="11" width="9.7109375" customWidth="1"/>
  </cols>
  <sheetData>
    <row r="1" spans="1:11" ht="13.5" thickBot="1" x14ac:dyDescent="0.25">
      <c r="A1" s="39" t="s">
        <v>44</v>
      </c>
      <c r="B1" s="26"/>
      <c r="C1" s="26"/>
      <c r="D1" s="41" t="s">
        <v>45</v>
      </c>
      <c r="E1" s="44">
        <v>75</v>
      </c>
      <c r="F1" s="44" t="s">
        <v>50</v>
      </c>
      <c r="G1" s="43" t="s">
        <v>42</v>
      </c>
      <c r="H1" s="17"/>
      <c r="I1" s="19"/>
      <c r="J1" s="20"/>
    </row>
    <row r="2" spans="1:11" ht="13.5" thickBot="1" x14ac:dyDescent="0.25">
      <c r="A2" s="46" t="s">
        <v>131</v>
      </c>
      <c r="B2" s="54" t="s">
        <v>130</v>
      </c>
      <c r="C2" s="40"/>
      <c r="D2" s="42" t="s">
        <v>46</v>
      </c>
      <c r="E2" s="57">
        <v>75</v>
      </c>
      <c r="F2" s="57" t="s">
        <v>51</v>
      </c>
      <c r="G2" s="22"/>
      <c r="H2" s="47" t="s">
        <v>6</v>
      </c>
      <c r="I2" s="21"/>
      <c r="J2" s="22"/>
      <c r="K2" s="11"/>
    </row>
    <row r="3" spans="1:11" ht="15" x14ac:dyDescent="0.25">
      <c r="A3" s="16" t="s">
        <v>0</v>
      </c>
      <c r="B3" s="23"/>
      <c r="C3" s="24" t="s">
        <v>37</v>
      </c>
      <c r="D3" s="9" t="s">
        <v>38</v>
      </c>
      <c r="E3" s="56" t="s">
        <v>50</v>
      </c>
      <c r="F3" s="58" t="s">
        <v>51</v>
      </c>
      <c r="G3" s="15" t="s">
        <v>10</v>
      </c>
      <c r="H3" s="48" t="s">
        <v>7</v>
      </c>
      <c r="I3" s="49" t="s">
        <v>49</v>
      </c>
      <c r="J3" s="18"/>
      <c r="K3" s="50" t="s">
        <v>38</v>
      </c>
    </row>
    <row r="4" spans="1:11" s="135" customFormat="1" x14ac:dyDescent="0.2">
      <c r="A4" s="147" t="s">
        <v>153</v>
      </c>
      <c r="B4" s="147" t="s">
        <v>154</v>
      </c>
      <c r="C4" s="147" t="s">
        <v>163</v>
      </c>
      <c r="D4" s="145"/>
      <c r="E4" s="132">
        <v>2</v>
      </c>
      <c r="F4" s="132"/>
      <c r="G4" s="146"/>
      <c r="H4" s="133">
        <f t="shared" ref="H4:H36" si="0">(E4*$E$1)+(F4*$E$2)</f>
        <v>150</v>
      </c>
      <c r="I4" s="165"/>
      <c r="J4" s="150"/>
      <c r="K4" s="149"/>
    </row>
    <row r="5" spans="1:11" s="135" customFormat="1" x14ac:dyDescent="0.2">
      <c r="A5" s="190" t="s">
        <v>115</v>
      </c>
      <c r="B5" s="190" t="s">
        <v>34</v>
      </c>
      <c r="C5" s="45"/>
      <c r="D5" s="190" t="s">
        <v>123</v>
      </c>
      <c r="E5" s="132">
        <v>0</v>
      </c>
      <c r="F5" s="132"/>
      <c r="G5" s="146"/>
      <c r="H5" s="133">
        <f t="shared" si="0"/>
        <v>0</v>
      </c>
      <c r="I5" s="165"/>
      <c r="J5" s="150"/>
      <c r="K5" s="149"/>
    </row>
    <row r="6" spans="1:11" s="135" customFormat="1" x14ac:dyDescent="0.2">
      <c r="A6" s="45" t="s">
        <v>8</v>
      </c>
      <c r="B6" s="45" t="s">
        <v>101</v>
      </c>
      <c r="C6" s="45" t="s">
        <v>152</v>
      </c>
      <c r="D6" s="145"/>
      <c r="E6" s="132">
        <v>2</v>
      </c>
      <c r="F6" s="132"/>
      <c r="G6" s="146"/>
      <c r="H6" s="133">
        <f t="shared" si="0"/>
        <v>150</v>
      </c>
      <c r="I6" s="165"/>
      <c r="J6" s="150"/>
      <c r="K6" s="149"/>
    </row>
    <row r="7" spans="1:11" s="135" customFormat="1" x14ac:dyDescent="0.2">
      <c r="A7" s="45" t="s">
        <v>13</v>
      </c>
      <c r="B7" s="45" t="s">
        <v>11</v>
      </c>
      <c r="C7" s="45" t="s">
        <v>12</v>
      </c>
      <c r="D7" s="35"/>
      <c r="E7" s="132">
        <v>2</v>
      </c>
      <c r="F7" s="132"/>
      <c r="G7" s="146" t="s">
        <v>10</v>
      </c>
      <c r="H7" s="133">
        <f t="shared" si="0"/>
        <v>150</v>
      </c>
      <c r="I7" s="165"/>
      <c r="J7" s="150"/>
      <c r="K7" s="149"/>
    </row>
    <row r="8" spans="1:11" s="135" customFormat="1" x14ac:dyDescent="0.2">
      <c r="A8" s="190" t="s">
        <v>5</v>
      </c>
      <c r="B8" s="190" t="s">
        <v>11</v>
      </c>
      <c r="C8" s="190" t="s">
        <v>1</v>
      </c>
      <c r="D8" s="190" t="s">
        <v>123</v>
      </c>
      <c r="E8" s="132">
        <v>0</v>
      </c>
      <c r="F8" s="132"/>
      <c r="G8" s="146"/>
      <c r="H8" s="133">
        <f t="shared" si="0"/>
        <v>0</v>
      </c>
      <c r="I8" s="165"/>
      <c r="J8" s="150"/>
      <c r="K8" s="149"/>
    </row>
    <row r="9" spans="1:11" s="135" customFormat="1" x14ac:dyDescent="0.2">
      <c r="A9" s="45" t="s">
        <v>121</v>
      </c>
      <c r="B9" s="45" t="s">
        <v>9</v>
      </c>
      <c r="C9" s="45" t="s">
        <v>122</v>
      </c>
      <c r="D9" s="145"/>
      <c r="E9" s="132">
        <v>2</v>
      </c>
      <c r="F9" s="132"/>
      <c r="G9" s="146"/>
      <c r="H9" s="133">
        <f t="shared" si="0"/>
        <v>150</v>
      </c>
      <c r="I9" s="165"/>
      <c r="J9" s="150"/>
      <c r="K9" s="149"/>
    </row>
    <row r="10" spans="1:11" x14ac:dyDescent="0.2">
      <c r="A10" s="45" t="s">
        <v>171</v>
      </c>
      <c r="B10" s="45" t="s">
        <v>33</v>
      </c>
      <c r="C10" s="45"/>
      <c r="D10" s="145"/>
      <c r="E10" s="132">
        <v>1</v>
      </c>
      <c r="F10" s="59"/>
      <c r="G10" s="12"/>
      <c r="H10" s="133">
        <f>(E10*$E$1)+(F10*$E$2)</f>
        <v>75</v>
      </c>
      <c r="I10" s="165"/>
      <c r="J10" s="8"/>
      <c r="K10" s="149"/>
    </row>
    <row r="11" spans="1:11" s="135" customFormat="1" x14ac:dyDescent="0.2">
      <c r="A11" s="190" t="s">
        <v>14</v>
      </c>
      <c r="B11" s="190" t="s">
        <v>15</v>
      </c>
      <c r="C11" s="190" t="s">
        <v>16</v>
      </c>
      <c r="D11" s="190" t="s">
        <v>123</v>
      </c>
      <c r="E11" s="132">
        <v>0</v>
      </c>
      <c r="F11" s="132"/>
      <c r="G11" s="146"/>
      <c r="H11" s="133">
        <f t="shared" si="0"/>
        <v>0</v>
      </c>
      <c r="I11" s="165"/>
      <c r="J11" s="150"/>
      <c r="K11" s="149"/>
    </row>
    <row r="12" spans="1:11" s="135" customFormat="1" x14ac:dyDescent="0.2">
      <c r="A12" s="147" t="s">
        <v>155</v>
      </c>
      <c r="B12" s="147" t="s">
        <v>156</v>
      </c>
      <c r="C12" s="190" t="s">
        <v>164</v>
      </c>
      <c r="D12" s="145"/>
      <c r="E12" s="132">
        <v>1</v>
      </c>
      <c r="F12" s="132"/>
      <c r="G12" s="146"/>
      <c r="H12" s="133">
        <f t="shared" si="0"/>
        <v>75</v>
      </c>
      <c r="I12" s="165"/>
      <c r="J12" s="150"/>
      <c r="K12" s="149"/>
    </row>
    <row r="13" spans="1:11" s="135" customFormat="1" x14ac:dyDescent="0.2">
      <c r="A13" s="147" t="s">
        <v>116</v>
      </c>
      <c r="B13" s="147" t="s">
        <v>117</v>
      </c>
      <c r="C13" s="147"/>
      <c r="D13" s="145"/>
      <c r="E13" s="132">
        <v>1</v>
      </c>
      <c r="F13" s="132"/>
      <c r="G13" s="146"/>
      <c r="H13" s="133">
        <f t="shared" si="0"/>
        <v>75</v>
      </c>
      <c r="I13" s="165"/>
      <c r="J13" s="150"/>
      <c r="K13" s="149"/>
    </row>
    <row r="14" spans="1:11" s="135" customFormat="1" x14ac:dyDescent="0.2">
      <c r="A14" s="147" t="s">
        <v>146</v>
      </c>
      <c r="B14" s="147" t="s">
        <v>147</v>
      </c>
      <c r="C14" s="147" t="s">
        <v>148</v>
      </c>
      <c r="D14" s="145"/>
      <c r="E14" s="132">
        <v>2</v>
      </c>
      <c r="F14" s="132"/>
      <c r="G14" s="146"/>
      <c r="H14" s="133">
        <f t="shared" si="0"/>
        <v>150</v>
      </c>
      <c r="I14" s="165"/>
      <c r="J14" s="150"/>
      <c r="K14" s="149"/>
    </row>
    <row r="15" spans="1:11" s="135" customFormat="1" x14ac:dyDescent="0.2">
      <c r="A15" s="147" t="s">
        <v>157</v>
      </c>
      <c r="B15" s="147" t="s">
        <v>158</v>
      </c>
      <c r="C15" s="147" t="s">
        <v>165</v>
      </c>
      <c r="D15" s="145"/>
      <c r="E15" s="132">
        <v>2</v>
      </c>
      <c r="F15" s="132"/>
      <c r="G15" s="146"/>
      <c r="H15" s="133">
        <f t="shared" si="0"/>
        <v>150</v>
      </c>
      <c r="I15" s="165"/>
      <c r="J15" s="150"/>
      <c r="K15" s="149"/>
    </row>
    <row r="16" spans="1:11" s="135" customFormat="1" x14ac:dyDescent="0.2">
      <c r="A16" s="147" t="s">
        <v>159</v>
      </c>
      <c r="B16" s="147" t="s">
        <v>160</v>
      </c>
      <c r="C16" s="147" t="s">
        <v>166</v>
      </c>
      <c r="D16" s="145"/>
      <c r="E16" s="132">
        <v>2</v>
      </c>
      <c r="F16" s="132"/>
      <c r="G16" s="146"/>
      <c r="H16" s="133">
        <f t="shared" si="0"/>
        <v>150</v>
      </c>
      <c r="I16" s="165"/>
      <c r="J16" s="150"/>
      <c r="K16" s="149"/>
    </row>
    <row r="17" spans="1:11" s="135" customFormat="1" x14ac:dyDescent="0.2">
      <c r="A17" s="147" t="s">
        <v>168</v>
      </c>
      <c r="B17" s="147" t="s">
        <v>169</v>
      </c>
      <c r="C17" s="147" t="s">
        <v>170</v>
      </c>
      <c r="D17" s="145"/>
      <c r="E17" s="132">
        <v>2</v>
      </c>
      <c r="F17" s="132"/>
      <c r="G17" s="146"/>
      <c r="H17" s="133">
        <f t="shared" si="0"/>
        <v>150</v>
      </c>
      <c r="I17" s="165"/>
      <c r="J17" s="150"/>
      <c r="K17" s="149"/>
    </row>
    <row r="18" spans="1:11" s="135" customFormat="1" x14ac:dyDescent="0.2">
      <c r="A18" s="147" t="s">
        <v>151</v>
      </c>
      <c r="B18" s="147" t="s">
        <v>149</v>
      </c>
      <c r="C18" s="147" t="s">
        <v>150</v>
      </c>
      <c r="D18" s="145"/>
      <c r="E18" s="132">
        <v>2</v>
      </c>
      <c r="F18" s="132"/>
      <c r="G18" s="146"/>
      <c r="H18" s="133">
        <f t="shared" si="0"/>
        <v>150</v>
      </c>
      <c r="I18" s="165"/>
      <c r="J18" s="150"/>
      <c r="K18" s="149"/>
    </row>
    <row r="19" spans="1:11" x14ac:dyDescent="0.2">
      <c r="A19" s="45" t="s">
        <v>18</v>
      </c>
      <c r="B19" s="45" t="s">
        <v>17</v>
      </c>
      <c r="C19" s="45"/>
      <c r="D19" s="145"/>
      <c r="E19" s="36">
        <v>1</v>
      </c>
      <c r="F19" s="59"/>
      <c r="G19" s="12"/>
      <c r="H19" s="133">
        <f t="shared" si="0"/>
        <v>75</v>
      </c>
      <c r="I19" s="165"/>
      <c r="J19" s="8"/>
      <c r="K19" s="1"/>
    </row>
    <row r="20" spans="1:11" s="135" customFormat="1" x14ac:dyDescent="0.2">
      <c r="A20" s="147" t="s">
        <v>47</v>
      </c>
      <c r="B20" s="147" t="s">
        <v>21</v>
      </c>
      <c r="C20" s="147" t="s">
        <v>48</v>
      </c>
      <c r="D20" s="190"/>
      <c r="E20" s="132">
        <v>2</v>
      </c>
      <c r="F20" s="132"/>
      <c r="G20" s="146"/>
      <c r="H20" s="133">
        <f t="shared" si="0"/>
        <v>150</v>
      </c>
      <c r="I20" s="165"/>
      <c r="J20" s="150"/>
      <c r="K20" s="149"/>
    </row>
    <row r="21" spans="1:11" s="135" customFormat="1" x14ac:dyDescent="0.2">
      <c r="A21" s="190" t="s">
        <v>20</v>
      </c>
      <c r="B21" s="190" t="s">
        <v>21</v>
      </c>
      <c r="C21" s="190" t="s">
        <v>22</v>
      </c>
      <c r="D21" s="190" t="s">
        <v>123</v>
      </c>
      <c r="E21" s="132">
        <v>0</v>
      </c>
      <c r="F21" s="132"/>
      <c r="G21" s="146"/>
      <c r="H21" s="133">
        <f t="shared" si="0"/>
        <v>0</v>
      </c>
      <c r="I21" s="165"/>
      <c r="J21" s="150"/>
      <c r="K21" s="149"/>
    </row>
    <row r="22" spans="1:11" s="135" customFormat="1" x14ac:dyDescent="0.2">
      <c r="A22" s="45" t="s">
        <v>139</v>
      </c>
      <c r="B22" s="45" t="s">
        <v>132</v>
      </c>
      <c r="C22" s="45" t="s">
        <v>133</v>
      </c>
      <c r="D22" s="145"/>
      <c r="E22" s="132">
        <v>2</v>
      </c>
      <c r="F22" s="132"/>
      <c r="G22" s="146"/>
      <c r="H22" s="133">
        <f t="shared" si="0"/>
        <v>150</v>
      </c>
      <c r="I22" s="165"/>
      <c r="J22" s="150"/>
      <c r="K22" s="149"/>
    </row>
    <row r="23" spans="1:11" s="135" customFormat="1" x14ac:dyDescent="0.2">
      <c r="A23" s="45" t="s">
        <v>120</v>
      </c>
      <c r="B23" s="45" t="s">
        <v>34</v>
      </c>
      <c r="C23" s="45" t="s">
        <v>19</v>
      </c>
      <c r="D23" s="145"/>
      <c r="E23" s="132">
        <v>2</v>
      </c>
      <c r="F23" s="132"/>
      <c r="G23" s="146"/>
      <c r="H23" s="133">
        <f t="shared" si="0"/>
        <v>150</v>
      </c>
      <c r="I23" s="165"/>
      <c r="J23" s="150"/>
      <c r="K23" s="149"/>
    </row>
    <row r="24" spans="1:11" s="135" customFormat="1" x14ac:dyDescent="0.2">
      <c r="A24" s="45" t="s">
        <v>143</v>
      </c>
      <c r="B24" s="45" t="s">
        <v>144</v>
      </c>
      <c r="C24" s="45" t="s">
        <v>145</v>
      </c>
      <c r="D24" s="145"/>
      <c r="E24" s="132">
        <v>2</v>
      </c>
      <c r="F24" s="132"/>
      <c r="G24" s="146"/>
      <c r="H24" s="133">
        <f t="shared" si="0"/>
        <v>150</v>
      </c>
      <c r="I24" s="165"/>
      <c r="J24" s="150"/>
      <c r="K24" s="149"/>
    </row>
    <row r="25" spans="1:11" s="135" customFormat="1" x14ac:dyDescent="0.2">
      <c r="A25" s="45" t="s">
        <v>24</v>
      </c>
      <c r="B25" s="45" t="s">
        <v>23</v>
      </c>
      <c r="C25" s="45" t="s">
        <v>99</v>
      </c>
      <c r="D25" s="148"/>
      <c r="E25" s="132">
        <v>2</v>
      </c>
      <c r="F25" s="132"/>
      <c r="G25" s="146"/>
      <c r="H25" s="133">
        <f t="shared" si="0"/>
        <v>150</v>
      </c>
      <c r="I25" s="165"/>
      <c r="J25" s="150"/>
      <c r="K25" s="149"/>
    </row>
    <row r="26" spans="1:11" s="135" customFormat="1" x14ac:dyDescent="0.2">
      <c r="A26" s="45" t="s">
        <v>140</v>
      </c>
      <c r="B26" s="45" t="s">
        <v>19</v>
      </c>
      <c r="C26" s="45" t="s">
        <v>134</v>
      </c>
      <c r="D26" s="148"/>
      <c r="E26" s="132">
        <v>2</v>
      </c>
      <c r="F26" s="132"/>
      <c r="G26" s="146"/>
      <c r="H26" s="133">
        <f t="shared" si="0"/>
        <v>150</v>
      </c>
      <c r="I26" s="165"/>
      <c r="J26" s="150"/>
      <c r="K26" s="149"/>
    </row>
    <row r="27" spans="1:11" s="135" customFormat="1" x14ac:dyDescent="0.2">
      <c r="A27" s="190" t="s">
        <v>141</v>
      </c>
      <c r="B27" s="190" t="s">
        <v>135</v>
      </c>
      <c r="C27" s="190" t="s">
        <v>136</v>
      </c>
      <c r="D27" s="190" t="s">
        <v>123</v>
      </c>
      <c r="E27" s="132">
        <v>0</v>
      </c>
      <c r="F27" s="132"/>
      <c r="G27" s="146"/>
      <c r="H27" s="133">
        <f t="shared" si="0"/>
        <v>0</v>
      </c>
      <c r="I27" s="165"/>
      <c r="J27" s="150"/>
      <c r="K27" s="149"/>
    </row>
    <row r="28" spans="1:11" s="135" customFormat="1" x14ac:dyDescent="0.2">
      <c r="A28" s="45" t="s">
        <v>27</v>
      </c>
      <c r="B28" s="45" t="s">
        <v>26</v>
      </c>
      <c r="C28" s="195" t="s">
        <v>25</v>
      </c>
      <c r="D28" s="145"/>
      <c r="E28" s="36">
        <v>2</v>
      </c>
      <c r="F28" s="59"/>
      <c r="G28" s="12"/>
      <c r="H28" s="133">
        <f t="shared" si="0"/>
        <v>150</v>
      </c>
      <c r="I28" s="165"/>
      <c r="J28" s="8"/>
      <c r="K28" s="149"/>
    </row>
    <row r="29" spans="1:11" x14ac:dyDescent="0.2">
      <c r="A29" s="191" t="s">
        <v>2</v>
      </c>
      <c r="B29" s="191" t="s">
        <v>28</v>
      </c>
      <c r="C29" s="191" t="s">
        <v>3</v>
      </c>
      <c r="D29" s="190" t="s">
        <v>123</v>
      </c>
      <c r="E29" s="132">
        <v>0</v>
      </c>
      <c r="F29" s="132"/>
      <c r="G29" s="146"/>
      <c r="H29" s="133">
        <f t="shared" si="0"/>
        <v>0</v>
      </c>
      <c r="I29" s="165"/>
      <c r="J29" s="150"/>
      <c r="K29" s="149"/>
    </row>
    <row r="30" spans="1:11" s="135" customFormat="1" x14ac:dyDescent="0.2">
      <c r="A30" s="45" t="s">
        <v>161</v>
      </c>
      <c r="B30" s="45" t="s">
        <v>162</v>
      </c>
      <c r="C30" s="45" t="s">
        <v>167</v>
      </c>
      <c r="D30" s="148"/>
      <c r="E30" s="132">
        <v>2</v>
      </c>
      <c r="F30" s="132"/>
      <c r="G30" s="146"/>
      <c r="H30" s="133">
        <f t="shared" si="0"/>
        <v>150</v>
      </c>
      <c r="I30" s="165"/>
      <c r="J30" s="150"/>
      <c r="K30" s="149"/>
    </row>
    <row r="31" spans="1:11" s="135" customFormat="1" x14ac:dyDescent="0.2">
      <c r="A31" s="45" t="s">
        <v>142</v>
      </c>
      <c r="B31" s="45" t="s">
        <v>137</v>
      </c>
      <c r="C31" s="45" t="s">
        <v>138</v>
      </c>
      <c r="D31" s="148"/>
      <c r="E31" s="132">
        <v>2</v>
      </c>
      <c r="F31" s="132"/>
      <c r="G31" s="146"/>
      <c r="H31" s="133">
        <f t="shared" si="0"/>
        <v>150</v>
      </c>
      <c r="I31" s="165"/>
      <c r="J31" s="150"/>
      <c r="K31" s="149"/>
    </row>
    <row r="32" spans="1:11" x14ac:dyDescent="0.2">
      <c r="A32" s="45" t="s">
        <v>29</v>
      </c>
      <c r="B32" s="45" t="s">
        <v>9</v>
      </c>
      <c r="C32" s="45" t="s">
        <v>100</v>
      </c>
      <c r="D32" s="35"/>
      <c r="E32" s="36">
        <v>2</v>
      </c>
      <c r="F32" s="59"/>
      <c r="G32" s="12"/>
      <c r="H32" s="133">
        <f t="shared" si="0"/>
        <v>150</v>
      </c>
      <c r="I32" s="165"/>
      <c r="J32" s="8"/>
      <c r="K32" s="149"/>
    </row>
    <row r="33" spans="1:11" x14ac:dyDescent="0.2">
      <c r="A33" s="147" t="s">
        <v>30</v>
      </c>
      <c r="B33" s="45" t="s">
        <v>134</v>
      </c>
      <c r="C33" s="45"/>
      <c r="D33" s="35"/>
      <c r="E33" s="36">
        <v>1</v>
      </c>
      <c r="F33" s="59"/>
      <c r="G33" s="12"/>
      <c r="H33" s="133">
        <f t="shared" si="0"/>
        <v>75</v>
      </c>
      <c r="I33" s="165"/>
      <c r="J33" s="8"/>
      <c r="K33" s="149"/>
    </row>
    <row r="34" spans="1:11" s="135" customFormat="1" x14ac:dyDescent="0.2">
      <c r="A34" s="147" t="s">
        <v>30</v>
      </c>
      <c r="B34" s="45" t="s">
        <v>32</v>
      </c>
      <c r="C34" s="45" t="s">
        <v>31</v>
      </c>
      <c r="D34" s="145"/>
      <c r="E34" s="132">
        <v>2</v>
      </c>
      <c r="F34" s="132"/>
      <c r="G34" s="146"/>
      <c r="H34" s="133">
        <f t="shared" si="0"/>
        <v>150</v>
      </c>
      <c r="I34" s="165"/>
      <c r="J34" s="150"/>
      <c r="K34" s="149"/>
    </row>
    <row r="35" spans="1:11" s="135" customFormat="1" x14ac:dyDescent="0.2">
      <c r="A35" s="45" t="s">
        <v>118</v>
      </c>
      <c r="B35" s="45" t="s">
        <v>119</v>
      </c>
      <c r="C35" s="191"/>
      <c r="D35" s="155"/>
      <c r="E35" s="132">
        <v>1</v>
      </c>
      <c r="F35" s="132"/>
      <c r="G35" s="146"/>
      <c r="H35" s="133">
        <f t="shared" si="0"/>
        <v>75</v>
      </c>
      <c r="I35" s="165"/>
      <c r="J35" s="150"/>
      <c r="K35" s="149"/>
    </row>
    <row r="36" spans="1:11" s="135" customFormat="1" ht="13.5" thickBot="1" x14ac:dyDescent="0.25">
      <c r="A36" s="45" t="s">
        <v>35</v>
      </c>
      <c r="B36" s="45" t="s">
        <v>36</v>
      </c>
      <c r="C36" s="45" t="s">
        <v>25</v>
      </c>
      <c r="D36" s="145"/>
      <c r="E36" s="175">
        <v>2</v>
      </c>
      <c r="F36" s="175"/>
      <c r="G36" s="176"/>
      <c r="H36" s="133">
        <f t="shared" si="0"/>
        <v>150</v>
      </c>
      <c r="I36" s="173"/>
      <c r="J36" s="150"/>
      <c r="K36" s="149"/>
    </row>
    <row r="37" spans="1:11" ht="13.5" thickBot="1" x14ac:dyDescent="0.25">
      <c r="A37" s="30"/>
      <c r="B37" s="30"/>
      <c r="C37" s="30"/>
      <c r="D37" s="66" t="s">
        <v>52</v>
      </c>
      <c r="E37" s="178">
        <f>SUM(E5:E36)</f>
        <v>46</v>
      </c>
      <c r="F37" s="178">
        <f>SUM(F5:F36)</f>
        <v>0</v>
      </c>
      <c r="G37" s="179"/>
      <c r="H37" s="180">
        <f>SUM(H5:H36)</f>
        <v>3450</v>
      </c>
      <c r="I37" s="181">
        <f>SUM(I5:I36)</f>
        <v>0</v>
      </c>
      <c r="J37" s="172"/>
      <c r="K37" s="34"/>
    </row>
    <row r="38" spans="1:11" ht="13.5" thickBot="1" x14ac:dyDescent="0.25">
      <c r="A38" s="30"/>
      <c r="B38" s="30"/>
      <c r="C38" s="30"/>
      <c r="D38" s="66" t="s">
        <v>53</v>
      </c>
      <c r="E38" s="178">
        <f>SUM(E37+F37)</f>
        <v>46</v>
      </c>
      <c r="F38" s="68"/>
      <c r="G38" s="177"/>
      <c r="H38" s="60"/>
      <c r="I38" s="174"/>
      <c r="J38" s="34"/>
      <c r="K38" s="34"/>
    </row>
    <row r="39" spans="1:11" x14ac:dyDescent="0.2">
      <c r="A39" s="28" t="s">
        <v>114</v>
      </c>
      <c r="B39" s="29"/>
      <c r="C39" s="29"/>
      <c r="D39" s="27" t="s">
        <v>43</v>
      </c>
      <c r="E39" s="67"/>
      <c r="F39" s="31"/>
      <c r="G39" s="32"/>
      <c r="H39" s="33"/>
      <c r="I39" s="34"/>
      <c r="J39" s="34"/>
      <c r="K39" s="34"/>
    </row>
    <row r="40" spans="1:11" x14ac:dyDescent="0.2">
      <c r="A40" s="52"/>
      <c r="B40" s="52"/>
      <c r="C40" s="52"/>
      <c r="D40" s="148"/>
      <c r="E40" s="62"/>
      <c r="F40" s="38"/>
      <c r="G40" s="12"/>
      <c r="H40" s="133"/>
      <c r="I40" s="167"/>
      <c r="J40" s="8"/>
      <c r="K40" s="1"/>
    </row>
    <row r="41" spans="1:11" x14ac:dyDescent="0.2">
      <c r="A41" s="52"/>
      <c r="B41" s="52"/>
      <c r="C41" s="52"/>
      <c r="D41" s="148"/>
      <c r="E41" s="62"/>
      <c r="F41" s="38"/>
      <c r="G41" s="12"/>
      <c r="H41" s="133"/>
      <c r="I41" s="167"/>
      <c r="J41" s="8"/>
      <c r="K41" s="1"/>
    </row>
    <row r="42" spans="1:11" x14ac:dyDescent="0.2">
      <c r="A42" s="52"/>
      <c r="B42" s="52"/>
      <c r="C42" s="52"/>
      <c r="D42" s="37"/>
      <c r="E42" s="59"/>
      <c r="F42" s="36"/>
      <c r="G42" s="12"/>
      <c r="H42" s="2"/>
      <c r="I42" s="167"/>
      <c r="J42" s="8"/>
      <c r="K42" s="1"/>
    </row>
    <row r="43" spans="1:11" x14ac:dyDescent="0.2">
      <c r="A43" s="55"/>
      <c r="B43" s="64"/>
      <c r="C43" s="64"/>
      <c r="D43" s="37"/>
      <c r="E43" s="59"/>
      <c r="F43" s="36"/>
      <c r="G43" s="12"/>
      <c r="H43" s="166"/>
      <c r="I43" s="168"/>
      <c r="J43" s="65"/>
      <c r="K43" s="168"/>
    </row>
    <row r="44" spans="1:11" x14ac:dyDescent="0.2">
      <c r="A44" s="55"/>
      <c r="B44" s="64"/>
      <c r="C44" s="64"/>
      <c r="D44" s="37"/>
      <c r="E44" s="59"/>
      <c r="F44" s="36"/>
      <c r="G44" s="170"/>
      <c r="H44" s="166"/>
      <c r="I44" s="168"/>
      <c r="J44" s="65"/>
      <c r="K44" s="168"/>
    </row>
    <row r="45" spans="1:11" ht="13.5" thickBot="1" x14ac:dyDescent="0.25">
      <c r="A45" s="55"/>
      <c r="B45" s="64"/>
      <c r="C45" s="64"/>
      <c r="D45" s="194" t="s">
        <v>113</v>
      </c>
      <c r="E45" s="63">
        <f>SUM(E40:E44)</f>
        <v>0</v>
      </c>
      <c r="F45" s="36"/>
      <c r="G45" s="51"/>
      <c r="H45" s="61"/>
      <c r="I45" s="168"/>
      <c r="J45" s="65"/>
      <c r="K45" s="167"/>
    </row>
    <row r="46" spans="1:11" ht="13.5" thickBot="1" x14ac:dyDescent="0.25">
      <c r="A46" s="6"/>
      <c r="B46" s="6"/>
      <c r="C46" s="6"/>
      <c r="E46" s="3">
        <f>E38</f>
        <v>46</v>
      </c>
      <c r="F46" s="171"/>
      <c r="G46" s="5"/>
      <c r="H46" s="4">
        <f>SUM(H37)</f>
        <v>3450</v>
      </c>
      <c r="I46" s="169"/>
      <c r="J46" s="10"/>
    </row>
    <row r="47" spans="1:11" x14ac:dyDescent="0.2">
      <c r="I47" s="135"/>
      <c r="K47" s="156"/>
    </row>
  </sheetData>
  <sortState ref="A4:K32">
    <sortCondition ref="A4:A32"/>
    <sortCondition ref="B4:B32"/>
  </sortState>
  <phoneticPr fontId="3" type="noConversion"/>
  <pageMargins left="0.35433070866141736" right="0.35433070866141736" top="0.27559055118110237" bottom="0.2755905511811023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7"/>
  <sheetViews>
    <sheetView zoomScaleNormal="100" workbookViewId="0"/>
  </sheetViews>
  <sheetFormatPr defaultRowHeight="12.75" x14ac:dyDescent="0.2"/>
  <cols>
    <col min="1" max="1" width="16.7109375" customWidth="1"/>
    <col min="2" max="2" width="15.85546875" customWidth="1"/>
    <col min="3" max="3" width="14.85546875" customWidth="1"/>
    <col min="4" max="4" width="44.7109375" customWidth="1"/>
  </cols>
  <sheetData>
    <row r="1" spans="1:5" x14ac:dyDescent="0.2">
      <c r="A1" s="25" t="s">
        <v>44</v>
      </c>
      <c r="B1" s="26"/>
      <c r="C1" s="26"/>
      <c r="D1" s="54" t="s">
        <v>112</v>
      </c>
      <c r="E1" s="7"/>
    </row>
    <row r="2" spans="1:5" x14ac:dyDescent="0.2">
      <c r="A2" s="13"/>
      <c r="B2" s="13"/>
      <c r="C2" s="13"/>
      <c r="D2" s="13"/>
      <c r="E2" s="14"/>
    </row>
    <row r="3" spans="1:5" x14ac:dyDescent="0.2">
      <c r="A3" s="16" t="s">
        <v>40</v>
      </c>
      <c r="B3" s="23"/>
      <c r="C3" s="9" t="s">
        <v>37</v>
      </c>
      <c r="D3" s="9" t="s">
        <v>38</v>
      </c>
      <c r="E3" s="9" t="s">
        <v>4</v>
      </c>
    </row>
    <row r="4" spans="1:5" s="135" customFormat="1" x14ac:dyDescent="0.2">
      <c r="A4" s="45"/>
      <c r="B4" s="45"/>
      <c r="C4" s="45"/>
      <c r="D4" s="148"/>
      <c r="E4" s="132"/>
    </row>
    <row r="5" spans="1:5" s="135" customFormat="1" x14ac:dyDescent="0.2">
      <c r="A5" s="45"/>
      <c r="B5" s="45"/>
      <c r="C5" s="45"/>
      <c r="D5" s="145"/>
      <c r="E5" s="132"/>
    </row>
    <row r="6" spans="1:5" s="135" customFormat="1" x14ac:dyDescent="0.2">
      <c r="A6" s="45"/>
      <c r="B6" s="45"/>
      <c r="C6" s="45"/>
      <c r="D6" s="145"/>
      <c r="E6" s="132"/>
    </row>
    <row r="7" spans="1:5" s="135" customFormat="1" x14ac:dyDescent="0.2">
      <c r="A7" s="147"/>
      <c r="B7" s="147"/>
      <c r="C7" s="147"/>
      <c r="D7" s="145"/>
      <c r="E7" s="132"/>
    </row>
    <row r="8" spans="1:5" s="135" customFormat="1" x14ac:dyDescent="0.2">
      <c r="A8" s="45"/>
      <c r="B8" s="45"/>
      <c r="C8" s="45"/>
      <c r="D8" s="148"/>
      <c r="E8" s="132"/>
    </row>
    <row r="9" spans="1:5" s="135" customFormat="1" x14ac:dyDescent="0.2">
      <c r="A9" s="45"/>
      <c r="B9" s="45"/>
      <c r="C9" s="45"/>
      <c r="D9" s="148"/>
      <c r="E9" s="132"/>
    </row>
    <row r="10" spans="1:5" x14ac:dyDescent="0.2">
      <c r="A10" s="45"/>
      <c r="B10" s="45"/>
      <c r="C10" s="45"/>
      <c r="D10" s="155"/>
      <c r="E10" s="132"/>
    </row>
    <row r="11" spans="1:5" s="135" customFormat="1" x14ac:dyDescent="0.2">
      <c r="A11" s="45"/>
      <c r="B11" s="45"/>
      <c r="C11" s="45"/>
      <c r="D11" s="155"/>
      <c r="E11" s="132"/>
    </row>
    <row r="12" spans="1:5" s="135" customFormat="1" x14ac:dyDescent="0.2">
      <c r="A12" s="45"/>
      <c r="B12" s="45"/>
      <c r="C12" s="45"/>
      <c r="D12" s="155"/>
      <c r="E12" s="132"/>
    </row>
    <row r="13" spans="1:5" s="135" customFormat="1" x14ac:dyDescent="0.2">
      <c r="A13" s="45"/>
      <c r="B13" s="45"/>
      <c r="C13" s="45"/>
      <c r="D13" s="145"/>
      <c r="E13" s="132"/>
    </row>
    <row r="14" spans="1:5" s="135" customFormat="1" x14ac:dyDescent="0.2">
      <c r="A14" s="147"/>
      <c r="B14" s="45"/>
      <c r="C14" s="45"/>
      <c r="D14" s="148"/>
      <c r="E14" s="132"/>
    </row>
    <row r="15" spans="1:5" s="135" customFormat="1" x14ac:dyDescent="0.2">
      <c r="A15" s="45"/>
      <c r="B15" s="45"/>
      <c r="C15" s="45"/>
      <c r="D15" s="155"/>
      <c r="E15" s="132"/>
    </row>
    <row r="16" spans="1:5" s="135" customFormat="1" x14ac:dyDescent="0.2">
      <c r="A16" s="45"/>
      <c r="B16" s="45"/>
      <c r="C16" s="45"/>
      <c r="D16" s="145"/>
      <c r="E16" s="132"/>
    </row>
    <row r="17" spans="1:5" ht="13.5" thickBot="1" x14ac:dyDescent="0.25">
      <c r="A17" s="182"/>
      <c r="B17" s="182"/>
      <c r="C17" s="183"/>
      <c r="D17" s="184"/>
      <c r="E17" s="161"/>
    </row>
    <row r="18" spans="1:5" ht="15" customHeight="1" thickBot="1" x14ac:dyDescent="0.25">
      <c r="A18" s="162"/>
      <c r="B18" s="162"/>
      <c r="C18" s="162"/>
      <c r="D18" s="162"/>
      <c r="E18" s="163">
        <f>SUM(E4:E17)</f>
        <v>0</v>
      </c>
    </row>
    <row r="19" spans="1:5" x14ac:dyDescent="0.2">
      <c r="A19" s="134"/>
      <c r="B19" s="134"/>
      <c r="C19" s="134"/>
      <c r="D19" s="134"/>
      <c r="E19" s="134"/>
    </row>
    <row r="20" spans="1:5" x14ac:dyDescent="0.2">
      <c r="A20" s="134"/>
      <c r="B20" s="134"/>
      <c r="C20" s="134"/>
      <c r="D20" s="134"/>
      <c r="E20" s="134"/>
    </row>
    <row r="21" spans="1:5" x14ac:dyDescent="0.2">
      <c r="A21" s="16" t="s">
        <v>41</v>
      </c>
      <c r="B21" s="23"/>
      <c r="C21" s="9" t="s">
        <v>37</v>
      </c>
      <c r="D21" s="9" t="s">
        <v>38</v>
      </c>
      <c r="E21" s="9" t="s">
        <v>4</v>
      </c>
    </row>
    <row r="22" spans="1:5" x14ac:dyDescent="0.2">
      <c r="A22" s="157"/>
      <c r="B22" s="157"/>
      <c r="C22" s="157"/>
      <c r="D22" s="158"/>
      <c r="E22" s="149"/>
    </row>
    <row r="23" spans="1:5" x14ac:dyDescent="0.2">
      <c r="A23" s="157"/>
      <c r="B23" s="157"/>
      <c r="C23" s="157"/>
      <c r="D23" s="158"/>
      <c r="E23" s="149"/>
    </row>
    <row r="24" spans="1:5" s="135" customFormat="1" x14ac:dyDescent="0.2">
      <c r="A24" s="45"/>
      <c r="B24" s="45"/>
      <c r="C24" s="45"/>
      <c r="D24" s="148"/>
      <c r="E24" s="132"/>
    </row>
    <row r="25" spans="1:5" ht="13.5" thickBot="1" x14ac:dyDescent="0.25">
      <c r="A25" s="159"/>
      <c r="B25" s="159"/>
      <c r="C25" s="159"/>
      <c r="D25" s="160"/>
      <c r="E25" s="161"/>
    </row>
    <row r="26" spans="1:5" ht="13.5" thickBot="1" x14ac:dyDescent="0.25">
      <c r="A26" s="162"/>
      <c r="B26" s="162"/>
      <c r="C26" s="162"/>
      <c r="D26" s="162"/>
      <c r="E26" s="163">
        <f>SUM(E22:E25)</f>
        <v>0</v>
      </c>
    </row>
    <row r="27" spans="1:5" x14ac:dyDescent="0.2">
      <c r="A27" s="135"/>
      <c r="B27" s="135"/>
      <c r="C27" s="135"/>
      <c r="D27" s="135"/>
      <c r="E27" s="135"/>
    </row>
    <row r="28" spans="1:5" x14ac:dyDescent="0.2">
      <c r="A28" s="135"/>
      <c r="B28" s="135"/>
      <c r="C28" s="135"/>
      <c r="D28" s="135"/>
      <c r="E28" s="135"/>
    </row>
    <row r="29" spans="1:5" x14ac:dyDescent="0.2">
      <c r="A29" s="16" t="s">
        <v>39</v>
      </c>
      <c r="B29" s="23"/>
      <c r="C29" s="9" t="s">
        <v>10</v>
      </c>
      <c r="D29" s="9" t="s">
        <v>38</v>
      </c>
      <c r="E29" s="9" t="s">
        <v>4</v>
      </c>
    </row>
    <row r="30" spans="1:5" x14ac:dyDescent="0.2">
      <c r="A30" s="70"/>
      <c r="B30" s="164"/>
      <c r="C30" s="157"/>
      <c r="D30" s="160"/>
      <c r="E30" s="149"/>
    </row>
    <row r="31" spans="1:5" x14ac:dyDescent="0.2">
      <c r="A31" s="70"/>
      <c r="B31" s="164"/>
      <c r="C31" s="164"/>
      <c r="D31" s="160"/>
      <c r="E31" s="149"/>
    </row>
    <row r="32" spans="1:5" x14ac:dyDescent="0.2">
      <c r="A32" s="164"/>
      <c r="B32" s="164"/>
      <c r="C32" s="164"/>
      <c r="D32" s="148"/>
      <c r="E32" s="149"/>
    </row>
    <row r="33" spans="1:5" x14ac:dyDescent="0.2">
      <c r="A33" s="164"/>
      <c r="B33" s="164"/>
      <c r="C33" s="157"/>
      <c r="D33" s="148"/>
      <c r="E33" s="149"/>
    </row>
    <row r="34" spans="1:5" x14ac:dyDescent="0.2">
      <c r="A34" s="164"/>
      <c r="B34" s="164"/>
      <c r="C34" s="157"/>
      <c r="D34" s="148"/>
      <c r="E34" s="175"/>
    </row>
    <row r="35" spans="1:5" ht="13.5" thickBot="1" x14ac:dyDescent="0.25">
      <c r="A35" s="185"/>
      <c r="B35" s="185"/>
      <c r="C35" s="185"/>
      <c r="D35" s="186"/>
      <c r="E35" s="187"/>
    </row>
    <row r="36" spans="1:5" ht="13.5" thickBot="1" x14ac:dyDescent="0.25">
      <c r="A36" s="162"/>
      <c r="B36" s="162"/>
      <c r="C36" s="162"/>
      <c r="D36" s="162"/>
      <c r="E36" s="163">
        <f>SUM(E29:E35)</f>
        <v>0</v>
      </c>
    </row>
    <row r="37" spans="1:5" x14ac:dyDescent="0.2">
      <c r="A37" s="135"/>
      <c r="B37" s="135"/>
      <c r="C37" s="135"/>
      <c r="D37" s="135"/>
      <c r="E37" s="135"/>
    </row>
  </sheetData>
  <phoneticPr fontId="3" type="noConversion"/>
  <printOptions horizontalCentered="1"/>
  <pageMargins left="0" right="0" top="0.59055118110236227" bottom="0.19685039370078741" header="0.19685039370078741" footer="0.19685039370078741"/>
  <pageSetup paperSize="9" scale="111" orientation="landscape" copies="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4"/>
  <sheetViews>
    <sheetView zoomScaleNormal="100" workbookViewId="0"/>
  </sheetViews>
  <sheetFormatPr defaultRowHeight="12.75" x14ac:dyDescent="0.2"/>
  <cols>
    <col min="1" max="1" width="25" customWidth="1"/>
    <col min="2" max="2" width="11.140625" customWidth="1"/>
    <col min="3" max="3" width="15.7109375" customWidth="1"/>
    <col min="4" max="4" width="18" customWidth="1"/>
    <col min="5" max="5" width="14.28515625" bestFit="1" customWidth="1"/>
    <col min="6" max="6" width="11.7109375" customWidth="1"/>
    <col min="7" max="8" width="9.28515625" bestFit="1" customWidth="1"/>
  </cols>
  <sheetData>
    <row r="1" spans="1:6" ht="18" x14ac:dyDescent="0.25">
      <c r="A1" s="69" t="s">
        <v>54</v>
      </c>
    </row>
    <row r="3" spans="1:6" x14ac:dyDescent="0.2">
      <c r="A3" s="70" t="s">
        <v>55</v>
      </c>
      <c r="B3" s="196"/>
      <c r="C3" s="197"/>
    </row>
    <row r="5" spans="1:6" x14ac:dyDescent="0.2">
      <c r="A5" s="70" t="s">
        <v>56</v>
      </c>
    </row>
    <row r="7" spans="1:6" x14ac:dyDescent="0.2">
      <c r="A7" s="70" t="s">
        <v>57</v>
      </c>
    </row>
    <row r="8" spans="1:6" x14ac:dyDescent="0.2">
      <c r="A8" s="70"/>
    </row>
    <row r="9" spans="1:6" x14ac:dyDescent="0.2">
      <c r="A9" s="53" t="s">
        <v>58</v>
      </c>
    </row>
    <row r="10" spans="1:6" x14ac:dyDescent="0.2">
      <c r="A10" s="70" t="s">
        <v>59</v>
      </c>
      <c r="B10" s="71">
        <v>19</v>
      </c>
      <c r="C10" s="70" t="s">
        <v>60</v>
      </c>
      <c r="D10" s="156">
        <v>75</v>
      </c>
      <c r="E10" s="70" t="s">
        <v>61</v>
      </c>
      <c r="F10" s="72">
        <f>SUM(B10)*D10</f>
        <v>1425</v>
      </c>
    </row>
    <row r="12" spans="1:6" x14ac:dyDescent="0.2">
      <c r="A12" s="70" t="s">
        <v>62</v>
      </c>
      <c r="B12" s="71">
        <v>1</v>
      </c>
      <c r="C12" s="70" t="s">
        <v>60</v>
      </c>
      <c r="D12" s="72">
        <v>75</v>
      </c>
      <c r="E12" s="70" t="s">
        <v>61</v>
      </c>
      <c r="F12" s="72">
        <f>SUM(B12)*D12</f>
        <v>75</v>
      </c>
    </row>
    <row r="14" spans="1:6" x14ac:dyDescent="0.2">
      <c r="A14" s="70" t="s">
        <v>63</v>
      </c>
      <c r="B14" s="73">
        <f>SUM(F10+F12)</f>
        <v>1500</v>
      </c>
    </row>
    <row r="16" spans="1:6" x14ac:dyDescent="0.2">
      <c r="A16" s="74" t="s">
        <v>64</v>
      </c>
    </row>
    <row r="17" spans="1:6" x14ac:dyDescent="0.2">
      <c r="A17" s="75" t="s">
        <v>65</v>
      </c>
      <c r="B17" s="76">
        <f>B10+B12</f>
        <v>20</v>
      </c>
      <c r="C17" s="75" t="s">
        <v>60</v>
      </c>
      <c r="D17" s="77">
        <v>63</v>
      </c>
      <c r="E17" s="75" t="s">
        <v>66</v>
      </c>
      <c r="F17" s="77">
        <f>SUM(B17)*D17</f>
        <v>1260</v>
      </c>
    </row>
    <row r="18" spans="1:6" x14ac:dyDescent="0.2">
      <c r="A18" s="78"/>
      <c r="B18" s="78"/>
      <c r="C18" s="78"/>
      <c r="D18" s="78"/>
      <c r="E18" s="75" t="s">
        <v>67</v>
      </c>
      <c r="F18" s="77">
        <v>0</v>
      </c>
    </row>
    <row r="19" spans="1:6" x14ac:dyDescent="0.2">
      <c r="A19" s="70" t="s">
        <v>68</v>
      </c>
      <c r="B19" s="136">
        <f>H43</f>
        <v>0</v>
      </c>
      <c r="E19" s="75" t="s">
        <v>69</v>
      </c>
      <c r="F19" s="79">
        <f>SUM(F17+F18)</f>
        <v>1260</v>
      </c>
    </row>
    <row r="21" spans="1:6" x14ac:dyDescent="0.2">
      <c r="A21" s="70" t="s">
        <v>70</v>
      </c>
      <c r="B21" s="136">
        <v>0</v>
      </c>
    </row>
    <row r="23" spans="1:6" x14ac:dyDescent="0.2">
      <c r="A23" s="70" t="s">
        <v>71</v>
      </c>
      <c r="B23" s="80"/>
    </row>
    <row r="24" spans="1:6" x14ac:dyDescent="0.2">
      <c r="A24" s="70"/>
      <c r="B24" s="80"/>
    </row>
    <row r="25" spans="1:6" x14ac:dyDescent="0.2">
      <c r="A25" s="70" t="s">
        <v>75</v>
      </c>
      <c r="B25" s="80">
        <f>SUM(F19+B21+B23)</f>
        <v>1260</v>
      </c>
    </row>
    <row r="27" spans="1:6" x14ac:dyDescent="0.2">
      <c r="A27" s="70" t="s">
        <v>72</v>
      </c>
      <c r="B27" s="81">
        <f>SUM(F17+F18+B19+B21+B23)</f>
        <v>1260</v>
      </c>
      <c r="C27" s="70" t="s">
        <v>129</v>
      </c>
      <c r="E27" s="188">
        <f>B27/B17</f>
        <v>63</v>
      </c>
    </row>
    <row r="29" spans="1:6" x14ac:dyDescent="0.2">
      <c r="A29" s="88" t="s">
        <v>98</v>
      </c>
      <c r="B29" s="130">
        <f>SUM(B14-B27)</f>
        <v>240</v>
      </c>
      <c r="C29" s="70"/>
    </row>
    <row r="31" spans="1:6" x14ac:dyDescent="0.2">
      <c r="A31" s="82" t="s">
        <v>73</v>
      </c>
      <c r="B31" s="83">
        <f>SUM(B14-B21-F19)</f>
        <v>240</v>
      </c>
    </row>
    <row r="32" spans="1:6" x14ac:dyDescent="0.2">
      <c r="A32" s="84" t="s">
        <v>74</v>
      </c>
      <c r="B32" s="84"/>
    </row>
    <row r="34" spans="1:8" x14ac:dyDescent="0.2">
      <c r="A34" s="141" t="s">
        <v>110</v>
      </c>
    </row>
    <row r="35" spans="1:8" ht="25.5" x14ac:dyDescent="0.2">
      <c r="A35" s="70" t="s">
        <v>102</v>
      </c>
      <c r="B35" s="87" t="s">
        <v>103</v>
      </c>
      <c r="C35" s="70" t="s">
        <v>104</v>
      </c>
      <c r="D35" s="70" t="s">
        <v>105</v>
      </c>
      <c r="E35" s="142" t="s">
        <v>106</v>
      </c>
      <c r="F35" s="87" t="s">
        <v>107</v>
      </c>
      <c r="G35" s="137" t="s">
        <v>108</v>
      </c>
      <c r="H35" s="154" t="s">
        <v>109</v>
      </c>
    </row>
    <row r="36" spans="1:8" x14ac:dyDescent="0.2">
      <c r="A36" s="140" t="s">
        <v>111</v>
      </c>
      <c r="B36" s="135"/>
      <c r="C36" s="135"/>
      <c r="D36" s="135"/>
      <c r="E36" s="135"/>
      <c r="F36" s="86"/>
      <c r="G36" s="139"/>
      <c r="H36" s="136"/>
    </row>
    <row r="37" spans="1:8" s="144" customFormat="1" x14ac:dyDescent="0.2">
      <c r="A37" s="135"/>
      <c r="B37" s="135"/>
      <c r="C37" s="143"/>
      <c r="D37" s="143"/>
      <c r="E37" s="143"/>
      <c r="F37" s="135"/>
      <c r="G37" s="153"/>
      <c r="H37" s="153"/>
    </row>
    <row r="38" spans="1:8" x14ac:dyDescent="0.2">
      <c r="C38" s="144"/>
      <c r="D38" s="144"/>
      <c r="E38" s="144"/>
      <c r="G38" s="153"/>
      <c r="H38" s="136"/>
    </row>
    <row r="39" spans="1:8" x14ac:dyDescent="0.2">
      <c r="A39" s="135"/>
      <c r="C39" s="144"/>
      <c r="D39" s="144"/>
      <c r="E39" s="144"/>
      <c r="G39" s="153"/>
      <c r="H39" s="136"/>
    </row>
    <row r="40" spans="1:8" x14ac:dyDescent="0.2">
      <c r="G40" s="153"/>
      <c r="H40" s="136"/>
    </row>
    <row r="41" spans="1:8" x14ac:dyDescent="0.2">
      <c r="A41" s="135"/>
      <c r="C41" s="144"/>
      <c r="D41" s="144"/>
      <c r="E41" s="144"/>
      <c r="G41" s="153"/>
      <c r="H41" s="136"/>
    </row>
    <row r="42" spans="1:8" s="144" customFormat="1" x14ac:dyDescent="0.2">
      <c r="A42" s="135"/>
      <c r="B42" s="135"/>
      <c r="C42" s="135"/>
      <c r="D42" s="135"/>
      <c r="E42" s="135"/>
      <c r="F42" s="135"/>
      <c r="G42" s="153"/>
      <c r="H42" s="136"/>
    </row>
    <row r="43" spans="1:8" x14ac:dyDescent="0.2">
      <c r="H43" s="193">
        <f>SUM(H37:H42)</f>
        <v>0</v>
      </c>
    </row>
    <row r="44" spans="1:8" x14ac:dyDescent="0.2">
      <c r="H44" s="189"/>
    </row>
  </sheetData>
  <mergeCells count="1">
    <mergeCell ref="B3:C3"/>
  </mergeCells>
  <phoneticPr fontId="3" type="noConversion"/>
  <pageMargins left="0.39370078740157483" right="0.39370078740157483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7"/>
  <sheetViews>
    <sheetView workbookViewId="0"/>
  </sheetViews>
  <sheetFormatPr defaultRowHeight="12.75" x14ac:dyDescent="0.2"/>
  <cols>
    <col min="1" max="1" width="14.140625" bestFit="1" customWidth="1"/>
    <col min="2" max="2" width="5.140625" bestFit="1" customWidth="1"/>
    <col min="3" max="3" width="19.5703125" bestFit="1" customWidth="1"/>
    <col min="4" max="4" width="13.7109375" bestFit="1" customWidth="1"/>
    <col min="5" max="5" width="18.42578125" bestFit="1" customWidth="1"/>
    <col min="6" max="6" width="3.42578125" bestFit="1" customWidth="1"/>
    <col min="7" max="8" width="6.5703125" bestFit="1" customWidth="1"/>
    <col min="9" max="9" width="5.42578125" bestFit="1" customWidth="1"/>
    <col min="10" max="10" width="5.28515625" bestFit="1" customWidth="1"/>
    <col min="11" max="11" width="5.5703125" bestFit="1" customWidth="1"/>
    <col min="12" max="12" width="6.5703125" bestFit="1" customWidth="1"/>
    <col min="13" max="13" width="8.5703125" bestFit="1" customWidth="1"/>
  </cols>
  <sheetData>
    <row r="1" spans="1:13" ht="25.5" x14ac:dyDescent="0.2">
      <c r="A1" s="70" t="s">
        <v>102</v>
      </c>
      <c r="B1" s="70" t="s">
        <v>103</v>
      </c>
      <c r="C1" s="70" t="s">
        <v>104</v>
      </c>
      <c r="D1" s="70" t="s">
        <v>105</v>
      </c>
      <c r="E1" s="142" t="s">
        <v>106</v>
      </c>
      <c r="F1" s="87" t="s">
        <v>107</v>
      </c>
      <c r="G1" s="137" t="s">
        <v>108</v>
      </c>
      <c r="H1" s="138" t="s">
        <v>109</v>
      </c>
      <c r="I1" s="70" t="s">
        <v>124</v>
      </c>
      <c r="J1" s="70" t="s">
        <v>125</v>
      </c>
      <c r="K1" s="70" t="s">
        <v>126</v>
      </c>
      <c r="L1" s="70" t="s">
        <v>127</v>
      </c>
      <c r="M1" s="70" t="s">
        <v>128</v>
      </c>
    </row>
    <row r="2" spans="1:13" s="144" customFormat="1" x14ac:dyDescent="0.2">
      <c r="A2" s="135"/>
      <c r="B2" s="135"/>
      <c r="C2" s="143"/>
      <c r="D2" s="143"/>
      <c r="E2" s="143"/>
      <c r="F2" s="135"/>
      <c r="G2" s="153"/>
      <c r="H2" s="153"/>
      <c r="I2" s="135"/>
      <c r="J2" s="135"/>
      <c r="K2" s="135"/>
      <c r="L2"/>
      <c r="M2"/>
    </row>
    <row r="3" spans="1:13" x14ac:dyDescent="0.2">
      <c r="C3" s="144"/>
      <c r="D3" s="144"/>
      <c r="E3" s="144"/>
      <c r="G3" s="152"/>
      <c r="H3" s="136"/>
    </row>
    <row r="4" spans="1:13" x14ac:dyDescent="0.2">
      <c r="A4" s="135"/>
      <c r="C4" s="144"/>
      <c r="D4" s="144"/>
      <c r="E4" s="144"/>
      <c r="G4" s="192"/>
      <c r="H4" s="136"/>
      <c r="L4" s="144"/>
      <c r="M4" s="144"/>
    </row>
    <row r="6" spans="1:13" x14ac:dyDescent="0.2">
      <c r="A6" s="135"/>
      <c r="C6" s="144"/>
      <c r="D6" s="144"/>
      <c r="E6" s="144"/>
      <c r="G6" s="152"/>
      <c r="H6" s="136"/>
      <c r="J6" s="143"/>
      <c r="L6" s="135"/>
      <c r="M6" s="135"/>
    </row>
    <row r="7" spans="1:13" s="144" customFormat="1" x14ac:dyDescent="0.2">
      <c r="A7" s="135"/>
      <c r="B7" s="135"/>
      <c r="C7" s="135"/>
      <c r="D7" s="135"/>
      <c r="E7" s="135"/>
      <c r="F7" s="135"/>
      <c r="G7" s="153"/>
      <c r="H7" s="136"/>
      <c r="I7" s="135"/>
      <c r="J7"/>
      <c r="K7"/>
      <c r="L7"/>
      <c r="M7"/>
    </row>
    <row r="8" spans="1:13" x14ac:dyDescent="0.2">
      <c r="C8" s="144"/>
      <c r="D8" s="144"/>
      <c r="E8" s="144"/>
      <c r="G8" s="136"/>
      <c r="H8" s="136"/>
    </row>
    <row r="9" spans="1:13" x14ac:dyDescent="0.2">
      <c r="C9" s="144"/>
      <c r="D9" s="144"/>
      <c r="E9" s="144"/>
      <c r="G9" s="136"/>
      <c r="H9" s="136"/>
    </row>
    <row r="10" spans="1:13" x14ac:dyDescent="0.2">
      <c r="G10" s="136"/>
      <c r="H10" s="136"/>
    </row>
    <row r="11" spans="1:13" x14ac:dyDescent="0.2">
      <c r="C11" s="144"/>
      <c r="D11" s="144"/>
      <c r="E11" s="144"/>
      <c r="G11" s="136"/>
      <c r="H11" s="136"/>
    </row>
    <row r="12" spans="1:13" x14ac:dyDescent="0.2">
      <c r="C12" s="144"/>
      <c r="D12" s="144"/>
      <c r="E12" s="144"/>
      <c r="G12" s="152"/>
      <c r="H12" s="136"/>
    </row>
    <row r="13" spans="1:13" x14ac:dyDescent="0.2">
      <c r="A13" s="135"/>
      <c r="B13" s="135"/>
      <c r="C13" s="143"/>
      <c r="D13" s="144"/>
      <c r="E13" s="143"/>
      <c r="F13" s="135"/>
      <c r="G13" s="153"/>
      <c r="H13" s="136"/>
    </row>
    <row r="14" spans="1:13" x14ac:dyDescent="0.2">
      <c r="C14" s="144"/>
      <c r="D14" s="144"/>
      <c r="E14" s="144"/>
      <c r="G14" s="152"/>
      <c r="H14" s="136"/>
    </row>
    <row r="15" spans="1:13" x14ac:dyDescent="0.2">
      <c r="C15" s="144"/>
      <c r="D15" s="144"/>
      <c r="E15" s="144"/>
      <c r="F15" s="151"/>
      <c r="G15" s="136"/>
      <c r="H15" s="136"/>
    </row>
    <row r="16" spans="1:13" x14ac:dyDescent="0.2">
      <c r="C16" s="144"/>
      <c r="D16" s="144"/>
      <c r="E16" s="144"/>
      <c r="G16" s="153"/>
      <c r="H16" s="136"/>
    </row>
    <row r="17" spans="8:8" x14ac:dyDescent="0.2">
      <c r="H17" s="136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1"/>
  <sheetViews>
    <sheetView workbookViewId="0"/>
  </sheetViews>
  <sheetFormatPr defaultRowHeight="12.75" x14ac:dyDescent="0.2"/>
  <cols>
    <col min="1" max="1" width="15.85546875" bestFit="1" customWidth="1"/>
    <col min="2" max="2" width="13.42578125" customWidth="1"/>
    <col min="3" max="3" width="11.140625" bestFit="1" customWidth="1"/>
    <col min="4" max="4" width="9.5703125" bestFit="1" customWidth="1"/>
    <col min="5" max="5" width="11.5703125" bestFit="1" customWidth="1"/>
    <col min="6" max="7" width="9.5703125" bestFit="1" customWidth="1"/>
    <col min="8" max="8" width="9" customWidth="1"/>
    <col min="9" max="10" width="9.5703125" bestFit="1" customWidth="1"/>
    <col min="11" max="15" width="10.5703125" bestFit="1" customWidth="1"/>
  </cols>
  <sheetData>
    <row r="1" spans="1:16" x14ac:dyDescent="0.2">
      <c r="A1" s="88" t="s">
        <v>76</v>
      </c>
      <c r="B1" s="88"/>
    </row>
    <row r="2" spans="1:16" x14ac:dyDescent="0.2">
      <c r="A2" s="70" t="s">
        <v>97</v>
      </c>
      <c r="B2" s="90">
        <v>51</v>
      </c>
    </row>
    <row r="3" spans="1:16" ht="13.5" thickBot="1" x14ac:dyDescent="0.25"/>
    <row r="4" spans="1:16" s="53" customFormat="1" ht="13.5" thickBot="1" x14ac:dyDescent="0.25">
      <c r="C4" s="91" t="s">
        <v>77</v>
      </c>
      <c r="D4" s="91" t="s">
        <v>79</v>
      </c>
      <c r="E4" s="91" t="s">
        <v>78</v>
      </c>
      <c r="F4" s="91" t="s">
        <v>80</v>
      </c>
      <c r="G4" s="91" t="s">
        <v>81</v>
      </c>
      <c r="H4" s="91" t="s">
        <v>82</v>
      </c>
      <c r="I4" s="91" t="s">
        <v>83</v>
      </c>
      <c r="J4" s="91" t="s">
        <v>84</v>
      </c>
      <c r="K4" s="91" t="s">
        <v>85</v>
      </c>
      <c r="L4" s="91" t="s">
        <v>86</v>
      </c>
      <c r="M4" s="91" t="s">
        <v>87</v>
      </c>
      <c r="N4" s="91" t="s">
        <v>88</v>
      </c>
      <c r="O4" s="91" t="s">
        <v>89</v>
      </c>
      <c r="P4" s="91" t="s">
        <v>90</v>
      </c>
    </row>
    <row r="5" spans="1:16" s="74" customFormat="1" x14ac:dyDescent="0.2">
      <c r="A5" s="74" t="s">
        <v>91</v>
      </c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x14ac:dyDescent="0.2">
      <c r="C6" s="95"/>
      <c r="D6" s="96"/>
      <c r="E6" s="97"/>
      <c r="F6" s="97"/>
      <c r="G6" s="96"/>
      <c r="H6" s="98"/>
      <c r="I6" s="98"/>
      <c r="J6" s="98"/>
      <c r="K6" s="98"/>
      <c r="L6" s="98"/>
      <c r="M6" s="98"/>
      <c r="N6" s="98"/>
      <c r="O6" s="98"/>
      <c r="P6" s="99"/>
    </row>
    <row r="7" spans="1:16" x14ac:dyDescent="0.2">
      <c r="C7" s="95"/>
      <c r="D7" s="96"/>
      <c r="E7" s="97"/>
      <c r="F7" s="97"/>
      <c r="G7" s="96"/>
      <c r="H7" s="98"/>
      <c r="I7" s="98"/>
      <c r="J7" s="98"/>
      <c r="K7" s="98"/>
      <c r="L7" s="98"/>
      <c r="M7" s="98"/>
      <c r="N7" s="98"/>
      <c r="O7" s="98"/>
      <c r="P7" s="99"/>
    </row>
    <row r="8" spans="1:16" x14ac:dyDescent="0.2">
      <c r="C8" s="100"/>
      <c r="D8" s="98"/>
      <c r="E8" s="97"/>
      <c r="F8" s="97"/>
      <c r="G8" s="98"/>
      <c r="H8" s="98"/>
      <c r="I8" s="98"/>
      <c r="J8" s="98"/>
      <c r="K8" s="98"/>
      <c r="L8" s="98"/>
      <c r="M8" s="98"/>
      <c r="N8" s="98"/>
      <c r="O8" s="98"/>
      <c r="P8" s="99"/>
    </row>
    <row r="9" spans="1:16" x14ac:dyDescent="0.2">
      <c r="C9" s="100"/>
      <c r="D9" s="98"/>
      <c r="E9" s="97"/>
      <c r="F9" s="97"/>
      <c r="G9" s="98"/>
      <c r="H9" s="98"/>
      <c r="I9" s="98"/>
      <c r="J9" s="98"/>
      <c r="K9" s="98"/>
      <c r="L9" s="98"/>
      <c r="M9" s="98"/>
      <c r="N9" s="98"/>
      <c r="O9" s="98"/>
      <c r="P9" s="99"/>
    </row>
    <row r="10" spans="1:16" x14ac:dyDescent="0.2">
      <c r="C10" s="101"/>
      <c r="D10" s="98"/>
      <c r="E10" s="97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9"/>
    </row>
    <row r="11" spans="1:16" x14ac:dyDescent="0.2">
      <c r="C11" s="101"/>
      <c r="D11" s="98"/>
      <c r="E11" s="97"/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99"/>
    </row>
    <row r="12" spans="1:16" x14ac:dyDescent="0.2">
      <c r="C12" s="101"/>
      <c r="D12" s="98"/>
      <c r="E12" s="97"/>
      <c r="F12" s="96"/>
      <c r="G12" s="98"/>
      <c r="H12" s="98"/>
      <c r="I12" s="98"/>
      <c r="J12" s="98"/>
      <c r="K12" s="98"/>
      <c r="L12" s="98"/>
      <c r="M12" s="98"/>
      <c r="N12" s="98"/>
      <c r="O12" s="98"/>
      <c r="P12" s="99"/>
    </row>
    <row r="13" spans="1:16" x14ac:dyDescent="0.2">
      <c r="C13" s="101"/>
      <c r="D13" s="98"/>
      <c r="E13" s="97"/>
      <c r="F13" s="96"/>
      <c r="G13" s="98"/>
      <c r="H13" s="98"/>
      <c r="I13" s="98"/>
      <c r="J13" s="98"/>
      <c r="K13" s="98"/>
      <c r="L13" s="98"/>
      <c r="M13" s="98"/>
      <c r="N13" s="98"/>
      <c r="O13" s="98"/>
      <c r="P13" s="99"/>
    </row>
    <row r="14" spans="1:16" x14ac:dyDescent="0.2">
      <c r="C14" s="101"/>
      <c r="D14" s="98"/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9"/>
    </row>
    <row r="15" spans="1:16" ht="13.5" thickBot="1" x14ac:dyDescent="0.25">
      <c r="C15" s="102"/>
      <c r="D15" s="103"/>
      <c r="E15" s="13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</row>
    <row r="16" spans="1:16" ht="13.5" thickBot="1" x14ac:dyDescent="0.25">
      <c r="E16" s="89"/>
    </row>
    <row r="17" spans="1:16" ht="13.5" thickBot="1" x14ac:dyDescent="0.25">
      <c r="B17" s="110" t="s">
        <v>96</v>
      </c>
      <c r="C17" s="71"/>
      <c r="D17" s="71"/>
      <c r="E17" s="105"/>
      <c r="F17" s="71"/>
      <c r="G17" s="71"/>
    </row>
    <row r="18" spans="1:16" s="75" customFormat="1" ht="13.5" thickBot="1" x14ac:dyDescent="0.25">
      <c r="A18" s="106" t="s">
        <v>93</v>
      </c>
      <c r="B18" s="111"/>
      <c r="C18" s="112"/>
      <c r="D18" s="112"/>
      <c r="E18" s="112"/>
      <c r="F18" s="112"/>
      <c r="G18" s="113"/>
      <c r="H18" s="118"/>
      <c r="I18" s="119"/>
      <c r="J18" s="119"/>
      <c r="K18" s="119"/>
      <c r="L18" s="119"/>
      <c r="M18" s="119"/>
      <c r="N18" s="119"/>
      <c r="O18" s="119"/>
      <c r="P18" s="120"/>
    </row>
    <row r="19" spans="1:16" s="89" customFormat="1" ht="13.5" thickBot="1" x14ac:dyDescent="0.25">
      <c r="A19" s="107" t="s">
        <v>92</v>
      </c>
      <c r="B19" s="114"/>
      <c r="C19" s="115"/>
      <c r="D19" s="115"/>
      <c r="E19" s="115"/>
      <c r="F19" s="115"/>
      <c r="G19" s="116"/>
      <c r="H19" s="100"/>
      <c r="I19" s="96"/>
      <c r="J19" s="96"/>
      <c r="K19" s="96"/>
      <c r="L19" s="96"/>
      <c r="M19" s="96"/>
      <c r="N19" s="96"/>
      <c r="O19" s="96"/>
      <c r="P19" s="121"/>
    </row>
    <row r="20" spans="1:16" s="82" customFormat="1" ht="13.5" thickBot="1" x14ac:dyDescent="0.25">
      <c r="A20" s="108" t="s">
        <v>94</v>
      </c>
      <c r="B20" s="117"/>
      <c r="C20" s="122"/>
      <c r="D20" s="122"/>
      <c r="E20" s="122"/>
      <c r="F20" s="122"/>
      <c r="G20" s="123"/>
      <c r="H20" s="124"/>
      <c r="I20" s="125"/>
      <c r="J20" s="125"/>
      <c r="K20" s="125"/>
      <c r="L20" s="125"/>
      <c r="M20" s="125"/>
      <c r="N20" s="125"/>
      <c r="O20" s="125"/>
      <c r="P20" s="126"/>
    </row>
    <row r="21" spans="1:16" s="70" customFormat="1" ht="13.5" thickBot="1" x14ac:dyDescent="0.25">
      <c r="A21" s="109" t="s">
        <v>95</v>
      </c>
      <c r="B21" s="85"/>
      <c r="C21" s="127"/>
      <c r="D21" s="128"/>
      <c r="E21" s="128"/>
      <c r="F21" s="128"/>
      <c r="G21" s="128"/>
      <c r="H21" s="129"/>
      <c r="I21" s="129"/>
      <c r="J21" s="129"/>
      <c r="K21" s="129"/>
      <c r="L21" s="129"/>
      <c r="M21" s="129"/>
      <c r="N21" s="129"/>
      <c r="O21" s="129"/>
      <c r="P21" s="129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Members &amp; Guests Acceptances</vt:lpstr>
      <vt:lpstr>Appologies &amp; Guests</vt:lpstr>
      <vt:lpstr>Function Cost Sheet</vt:lpstr>
      <vt:lpstr>Wine Used</vt:lpstr>
      <vt:lpstr>Table Allocations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Scholefield, Tony</dc:creator>
  <cp:lastModifiedBy>Tony Scholefield</cp:lastModifiedBy>
  <cp:lastPrinted>2015-08-04T07:12:33Z</cp:lastPrinted>
  <dcterms:created xsi:type="dcterms:W3CDTF">2006-03-26T23:41:51Z</dcterms:created>
  <dcterms:modified xsi:type="dcterms:W3CDTF">2020-11-03T12:34:53Z</dcterms:modified>
</cp:coreProperties>
</file>